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ika Kopeć\Desktop\Programy - materiały robocze do uchwał\39-24 US Zarządzanie I stopień\"/>
    </mc:Choice>
  </mc:AlternateContent>
  <xr:revisionPtr revIDLastSave="0" documentId="13_ncr:1_{D0F66794-EAC0-4C8C-90F6-34CD8E03E71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 główny" sheetId="6" r:id="rId1"/>
    <sheet name="PiSU" sheetId="9" r:id="rId2"/>
    <sheet name="ZKL" sheetId="13" r:id="rId3"/>
    <sheet name="ZNO" sheetId="14" r:id="rId4"/>
  </sheets>
  <definedNames>
    <definedName name="_xlnm.Print_Area" localSheetId="0">'plan główny'!$A$1:$AM$57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41" i="6" l="1"/>
  <c r="AJ41" i="6"/>
  <c r="AK41" i="6"/>
  <c r="AL41" i="6"/>
  <c r="AM41" i="6"/>
  <c r="W47" i="6"/>
  <c r="W52" i="6" s="1"/>
  <c r="AA47" i="6"/>
  <c r="AA52" i="6" s="1"/>
  <c r="AC47" i="6"/>
  <c r="AC52" i="6" s="1"/>
  <c r="G52" i="6"/>
  <c r="F52" i="6"/>
  <c r="E52" i="6"/>
  <c r="D52" i="6"/>
  <c r="AM40" i="6"/>
  <c r="AM42" i="6"/>
  <c r="AL40" i="6"/>
  <c r="AL42" i="6"/>
  <c r="AK40" i="6"/>
  <c r="AK42" i="6"/>
  <c r="AJ40" i="6"/>
  <c r="AJ42" i="6"/>
  <c r="AI39" i="6"/>
  <c r="AI40" i="6"/>
  <c r="AI42" i="6"/>
  <c r="AL31" i="6"/>
  <c r="AL32" i="6"/>
  <c r="AL33" i="6"/>
  <c r="AL34" i="6"/>
  <c r="AL35" i="6"/>
  <c r="AL36" i="6"/>
  <c r="AL37" i="6"/>
  <c r="AL38" i="6"/>
  <c r="AL39" i="6"/>
  <c r="AL43" i="6"/>
  <c r="AL44" i="6"/>
  <c r="AL45" i="6"/>
  <c r="AK31" i="6"/>
  <c r="AK32" i="6"/>
  <c r="AK33" i="6"/>
  <c r="AK34" i="6"/>
  <c r="AK35" i="6"/>
  <c r="AK36" i="6"/>
  <c r="AK37" i="6"/>
  <c r="AK38" i="6"/>
  <c r="AK39" i="6"/>
  <c r="AK43" i="6"/>
  <c r="AK44" i="6"/>
  <c r="AK45" i="6"/>
  <c r="AJ31" i="6"/>
  <c r="AJ32" i="6"/>
  <c r="AJ33" i="6"/>
  <c r="AJ34" i="6"/>
  <c r="AJ35" i="6"/>
  <c r="AJ36" i="6"/>
  <c r="AJ37" i="6"/>
  <c r="AJ38" i="6"/>
  <c r="AJ39" i="6"/>
  <c r="AJ43" i="6"/>
  <c r="AJ44" i="6"/>
  <c r="AJ45" i="6"/>
  <c r="AI31" i="6"/>
  <c r="AI32" i="6"/>
  <c r="AH32" i="6" s="1"/>
  <c r="AI33" i="6"/>
  <c r="AI34" i="6"/>
  <c r="AI35" i="6"/>
  <c r="AH35" i="6" s="1"/>
  <c r="AI36" i="6"/>
  <c r="AI37" i="6"/>
  <c r="AH37" i="6" s="1"/>
  <c r="AI38" i="6"/>
  <c r="AI43" i="6"/>
  <c r="AI44" i="6"/>
  <c r="AH44" i="6" s="1"/>
  <c r="AI45" i="6"/>
  <c r="AM16" i="6"/>
  <c r="AM17" i="6"/>
  <c r="AM18" i="6"/>
  <c r="AM19" i="6"/>
  <c r="AM20" i="6"/>
  <c r="AM21" i="6"/>
  <c r="AM22" i="6"/>
  <c r="AM23" i="6"/>
  <c r="AM24" i="6"/>
  <c r="AQ7" i="6" s="1"/>
  <c r="AM25" i="6"/>
  <c r="AM26" i="6"/>
  <c r="AM27" i="6"/>
  <c r="AM28" i="6"/>
  <c r="AL16" i="6"/>
  <c r="AL17" i="6"/>
  <c r="AL18" i="6"/>
  <c r="AL19" i="6"/>
  <c r="AL20" i="6"/>
  <c r="AL21" i="6"/>
  <c r="AL22" i="6"/>
  <c r="AL23" i="6"/>
  <c r="AL24" i="6"/>
  <c r="AL25" i="6"/>
  <c r="AL26" i="6"/>
  <c r="AL27" i="6"/>
  <c r="AL28" i="6"/>
  <c r="AK16" i="6"/>
  <c r="AK17" i="6"/>
  <c r="AK18" i="6"/>
  <c r="AK19" i="6"/>
  <c r="AK20" i="6"/>
  <c r="AK21" i="6"/>
  <c r="AK22" i="6"/>
  <c r="AK23" i="6"/>
  <c r="AK24" i="6"/>
  <c r="AK25" i="6"/>
  <c r="AK26" i="6"/>
  <c r="AK27" i="6"/>
  <c r="AK28" i="6"/>
  <c r="AJ16" i="6"/>
  <c r="AJ17" i="6"/>
  <c r="AJ18" i="6"/>
  <c r="AJ19" i="6"/>
  <c r="AJ20" i="6"/>
  <c r="AJ21" i="6"/>
  <c r="AJ22" i="6"/>
  <c r="AJ23" i="6"/>
  <c r="AJ24" i="6"/>
  <c r="AJ25" i="6"/>
  <c r="AJ26" i="6"/>
  <c r="AJ27" i="6"/>
  <c r="AJ28" i="6"/>
  <c r="AI16" i="6"/>
  <c r="AH16" i="6" s="1"/>
  <c r="AI17" i="6"/>
  <c r="AI18" i="6"/>
  <c r="AI19" i="6"/>
  <c r="AI20" i="6"/>
  <c r="AI21" i="6"/>
  <c r="AI22" i="6"/>
  <c r="AI23" i="6"/>
  <c r="AI24" i="6"/>
  <c r="AI25" i="6"/>
  <c r="AI26" i="6"/>
  <c r="AI27" i="6"/>
  <c r="AI28" i="6"/>
  <c r="AM43" i="6"/>
  <c r="AM37" i="6"/>
  <c r="AI17" i="14"/>
  <c r="AJ17" i="14"/>
  <c r="AH17" i="14"/>
  <c r="AK17" i="14"/>
  <c r="AL17" i="14"/>
  <c r="AL23" i="14"/>
  <c r="AK16" i="14"/>
  <c r="AK26" i="14"/>
  <c r="AK23" i="14"/>
  <c r="AK22" i="14"/>
  <c r="AK18" i="14"/>
  <c r="AK20" i="14"/>
  <c r="AK21" i="14"/>
  <c r="AK19" i="14"/>
  <c r="AK24" i="14"/>
  <c r="AK25" i="14"/>
  <c r="AM17" i="14"/>
  <c r="AI17" i="13"/>
  <c r="AI26" i="13"/>
  <c r="AJ17" i="13"/>
  <c r="AK17" i="13"/>
  <c r="AL17" i="13"/>
  <c r="AM17" i="13"/>
  <c r="AI17" i="9"/>
  <c r="AH17" i="9"/>
  <c r="AJ17" i="9"/>
  <c r="AK17" i="9"/>
  <c r="AL17" i="9"/>
  <c r="AI22" i="9"/>
  <c r="AJ22" i="9"/>
  <c r="AM17" i="9"/>
  <c r="AJ30" i="6"/>
  <c r="AI30" i="6"/>
  <c r="AK30" i="6"/>
  <c r="AL30" i="6"/>
  <c r="AI15" i="6"/>
  <c r="AJ15" i="6"/>
  <c r="AK15" i="6"/>
  <c r="AL15" i="6"/>
  <c r="AI49" i="6"/>
  <c r="AI50" i="6"/>
  <c r="AJ50" i="6"/>
  <c r="AL50" i="6"/>
  <c r="AI51" i="6"/>
  <c r="AM35" i="6"/>
  <c r="AM39" i="6"/>
  <c r="AM31" i="6"/>
  <c r="AM44" i="6"/>
  <c r="AM45" i="6"/>
  <c r="AM30" i="6"/>
  <c r="AM32" i="6"/>
  <c r="AM33" i="6"/>
  <c r="AM34" i="6"/>
  <c r="AM36" i="6"/>
  <c r="AM38" i="6"/>
  <c r="AM15" i="6"/>
  <c r="AM49" i="6"/>
  <c r="AL49" i="6"/>
  <c r="AL51" i="6"/>
  <c r="AH51" i="6" s="1"/>
  <c r="AJ49" i="6"/>
  <c r="AJ51" i="6"/>
  <c r="AK49" i="6"/>
  <c r="AK50" i="6"/>
  <c r="AK48" i="6" s="1"/>
  <c r="AK51" i="6"/>
  <c r="L52" i="6"/>
  <c r="AI16" i="14"/>
  <c r="AI23" i="14"/>
  <c r="AH23" i="14"/>
  <c r="AI22" i="14"/>
  <c r="AI18" i="14"/>
  <c r="AJ18" i="14"/>
  <c r="AH18" i="14"/>
  <c r="AI20" i="14"/>
  <c r="AH20" i="14"/>
  <c r="AI21" i="14"/>
  <c r="AH21" i="14"/>
  <c r="AI19" i="14"/>
  <c r="AH19" i="14"/>
  <c r="AI24" i="14"/>
  <c r="AI25" i="14"/>
  <c r="AJ16" i="14"/>
  <c r="AJ26" i="14"/>
  <c r="AL16" i="14"/>
  <c r="AL22" i="14"/>
  <c r="AL18" i="14"/>
  <c r="AL26" i="14"/>
  <c r="AL20" i="14"/>
  <c r="AL21" i="14"/>
  <c r="AL19" i="14"/>
  <c r="AL24" i="14"/>
  <c r="AL25" i="14"/>
  <c r="AH25" i="14"/>
  <c r="AM16" i="14"/>
  <c r="AJ23" i="14"/>
  <c r="AJ22" i="14"/>
  <c r="AH22" i="14"/>
  <c r="AJ20" i="14"/>
  <c r="AJ21" i="14"/>
  <c r="AJ19" i="14"/>
  <c r="AJ24" i="14"/>
  <c r="AH24" i="14"/>
  <c r="AJ25" i="14"/>
  <c r="AM23" i="14"/>
  <c r="AM22" i="14"/>
  <c r="AM18" i="14"/>
  <c r="AM20" i="14"/>
  <c r="AM21" i="14"/>
  <c r="AM19" i="14"/>
  <c r="AM26" i="14"/>
  <c r="AM24" i="14"/>
  <c r="AM25" i="14"/>
  <c r="D26" i="14"/>
  <c r="E26" i="14"/>
  <c r="F26" i="14"/>
  <c r="G26" i="14"/>
  <c r="H26" i="14"/>
  <c r="I26" i="14"/>
  <c r="J26" i="14"/>
  <c r="K26" i="14"/>
  <c r="L26" i="14"/>
  <c r="M26" i="14"/>
  <c r="N26" i="14"/>
  <c r="O26" i="14"/>
  <c r="P26" i="14"/>
  <c r="Q26" i="14"/>
  <c r="R26" i="14"/>
  <c r="S26" i="14"/>
  <c r="T26" i="14"/>
  <c r="U26" i="14"/>
  <c r="V26" i="14"/>
  <c r="W26" i="14"/>
  <c r="X26" i="14"/>
  <c r="Y26" i="14"/>
  <c r="Z26" i="14"/>
  <c r="AA26" i="14"/>
  <c r="AB26" i="14"/>
  <c r="AC26" i="14"/>
  <c r="AD26" i="14"/>
  <c r="AE26" i="14"/>
  <c r="AF26" i="14"/>
  <c r="AG26" i="14"/>
  <c r="AI23" i="9"/>
  <c r="AK23" i="9"/>
  <c r="AL23" i="9"/>
  <c r="AI16" i="9"/>
  <c r="AI26" i="9"/>
  <c r="AI24" i="9"/>
  <c r="AH24" i="9"/>
  <c r="AI19" i="9"/>
  <c r="AH19" i="9"/>
  <c r="AI21" i="9"/>
  <c r="AH21" i="9"/>
  <c r="AI20" i="9"/>
  <c r="AK21" i="9"/>
  <c r="AJ21" i="9"/>
  <c r="AL21" i="9"/>
  <c r="AI18" i="9"/>
  <c r="AK18" i="9"/>
  <c r="AJ18" i="9"/>
  <c r="AH18" i="9"/>
  <c r="AI25" i="9"/>
  <c r="AJ23" i="9"/>
  <c r="AJ16" i="9"/>
  <c r="AJ26" i="9"/>
  <c r="AJ24" i="9"/>
  <c r="AJ19" i="9"/>
  <c r="AK16" i="9"/>
  <c r="AK26" i="9"/>
  <c r="AL16" i="9"/>
  <c r="AL19" i="9"/>
  <c r="AJ20" i="9"/>
  <c r="AK19" i="9"/>
  <c r="AL18" i="9"/>
  <c r="AJ25" i="9"/>
  <c r="AK22" i="9"/>
  <c r="AK24" i="9"/>
  <c r="AK20" i="9"/>
  <c r="AL20" i="9"/>
  <c r="AK25" i="9"/>
  <c r="AL22" i="9"/>
  <c r="AL24" i="9"/>
  <c r="AL25" i="9"/>
  <c r="AI16" i="13"/>
  <c r="AI19" i="13"/>
  <c r="AH19" i="13"/>
  <c r="AI21" i="13"/>
  <c r="AH21" i="13"/>
  <c r="AI22" i="13"/>
  <c r="AI23" i="13"/>
  <c r="AH23" i="13"/>
  <c r="AJ23" i="13"/>
  <c r="AL23" i="13"/>
  <c r="AK23" i="13"/>
  <c r="AI18" i="13"/>
  <c r="AK18" i="13"/>
  <c r="AH18" i="13"/>
  <c r="AJ18" i="13"/>
  <c r="AI20" i="13"/>
  <c r="AH20" i="13"/>
  <c r="AJ20" i="13"/>
  <c r="AK20" i="13"/>
  <c r="AL20" i="13"/>
  <c r="AI24" i="13"/>
  <c r="AJ24" i="13"/>
  <c r="AK24" i="13"/>
  <c r="AL24" i="13"/>
  <c r="AI25" i="13"/>
  <c r="AH25" i="13"/>
  <c r="AJ16" i="13"/>
  <c r="AH16" i="13"/>
  <c r="AJ19" i="13"/>
  <c r="AJ21" i="13"/>
  <c r="AJ22" i="13"/>
  <c r="AH22" i="13"/>
  <c r="AL18" i="13"/>
  <c r="AL19" i="13"/>
  <c r="AL26" i="13"/>
  <c r="AL21" i="13"/>
  <c r="AK21" i="13"/>
  <c r="AK19" i="13"/>
  <c r="AJ25" i="13"/>
  <c r="AK25" i="13"/>
  <c r="AL25" i="13"/>
  <c r="AK16" i="13"/>
  <c r="AK26" i="13"/>
  <c r="AK22" i="13"/>
  <c r="AL16" i="13"/>
  <c r="AL22" i="13"/>
  <c r="AM16" i="13"/>
  <c r="AM20" i="13"/>
  <c r="AM21" i="13"/>
  <c r="AM22" i="13"/>
  <c r="AM23" i="13"/>
  <c r="AM18" i="13"/>
  <c r="AM19" i="13"/>
  <c r="AM24" i="13"/>
  <c r="AM25" i="13"/>
  <c r="D26" i="13"/>
  <c r="E26" i="13"/>
  <c r="F26" i="13"/>
  <c r="G26" i="13"/>
  <c r="H26" i="13"/>
  <c r="I26" i="13"/>
  <c r="J26" i="13"/>
  <c r="K26" i="13"/>
  <c r="L26" i="13"/>
  <c r="M26" i="13"/>
  <c r="N26" i="13"/>
  <c r="O26" i="13"/>
  <c r="P26" i="13"/>
  <c r="Q26" i="13"/>
  <c r="R26" i="13"/>
  <c r="S26" i="13"/>
  <c r="T26" i="13"/>
  <c r="U26" i="13"/>
  <c r="V26" i="13"/>
  <c r="W26" i="13"/>
  <c r="X26" i="13"/>
  <c r="Y26" i="13"/>
  <c r="Z26" i="13"/>
  <c r="AA26" i="13"/>
  <c r="AB26" i="13"/>
  <c r="AC26" i="13"/>
  <c r="AD26" i="13"/>
  <c r="AE26" i="13"/>
  <c r="AF26" i="13"/>
  <c r="AG26" i="13"/>
  <c r="AG26" i="9"/>
  <c r="AG47" i="6"/>
  <c r="AG52" i="6"/>
  <c r="M52" i="6"/>
  <c r="H52" i="6"/>
  <c r="P52" i="6"/>
  <c r="N52" i="6"/>
  <c r="O52" i="6"/>
  <c r="Q52" i="6"/>
  <c r="K52" i="6"/>
  <c r="AE26" i="9"/>
  <c r="AE47" i="6"/>
  <c r="AE52" i="6" s="1"/>
  <c r="Z26" i="9"/>
  <c r="Z47" i="6"/>
  <c r="Z52" i="6"/>
  <c r="U26" i="9"/>
  <c r="U47" i="6"/>
  <c r="U52" i="6" s="1"/>
  <c r="P26" i="9"/>
  <c r="K26" i="9"/>
  <c r="F26" i="9"/>
  <c r="AM50" i="6"/>
  <c r="AM51" i="6"/>
  <c r="AF26" i="9"/>
  <c r="AF47" i="6"/>
  <c r="AF52" i="6" s="1"/>
  <c r="AD26" i="9"/>
  <c r="AD47" i="6"/>
  <c r="AD52" i="6" s="1"/>
  <c r="AC26" i="9"/>
  <c r="AB26" i="9"/>
  <c r="AB47" i="6"/>
  <c r="AB52" i="6" s="1"/>
  <c r="AA26" i="9"/>
  <c r="Y26" i="9"/>
  <c r="Y47" i="6"/>
  <c r="Y52" i="6"/>
  <c r="X26" i="9"/>
  <c r="X47" i="6"/>
  <c r="X52" i="6" s="1"/>
  <c r="W26" i="9"/>
  <c r="V26" i="9"/>
  <c r="V47" i="6"/>
  <c r="AL47" i="6" s="1"/>
  <c r="AL46" i="6" s="1"/>
  <c r="T26" i="9"/>
  <c r="T47" i="6"/>
  <c r="T52" i="6" s="1"/>
  <c r="S26" i="9"/>
  <c r="S47" i="6"/>
  <c r="R26" i="9"/>
  <c r="Q26" i="9"/>
  <c r="O26" i="9"/>
  <c r="N26" i="9"/>
  <c r="M26" i="9"/>
  <c r="L26" i="9"/>
  <c r="J26" i="9"/>
  <c r="I26" i="9"/>
  <c r="H26" i="9"/>
  <c r="G26" i="9"/>
  <c r="E26" i="9"/>
  <c r="D26" i="9"/>
  <c r="R52" i="6"/>
  <c r="J52" i="6"/>
  <c r="I52" i="6"/>
  <c r="AM23" i="9"/>
  <c r="AM24" i="9"/>
  <c r="AM16" i="9"/>
  <c r="AM26" i="9"/>
  <c r="AM19" i="9"/>
  <c r="AM21" i="9"/>
  <c r="AM22" i="9"/>
  <c r="AM20" i="9"/>
  <c r="AM18" i="9"/>
  <c r="AM25" i="9"/>
  <c r="AH33" i="6"/>
  <c r="AH16" i="14"/>
  <c r="AM26" i="13"/>
  <c r="AJ26" i="13"/>
  <c r="AH24" i="13"/>
  <c r="AH25" i="9"/>
  <c r="AH20" i="9"/>
  <c r="AH22" i="9"/>
  <c r="AH23" i="9"/>
  <c r="AL26" i="9"/>
  <c r="S52" i="6"/>
  <c r="AH26" i="9"/>
  <c r="AH26" i="13"/>
  <c r="AI26" i="14"/>
  <c r="AH26" i="14"/>
  <c r="AH17" i="13"/>
  <c r="AH16" i="9"/>
  <c r="AH41" i="6" l="1"/>
  <c r="AG54" i="6"/>
  <c r="AH39" i="6"/>
  <c r="V52" i="6"/>
  <c r="AM48" i="6"/>
  <c r="AM54" i="6" s="1"/>
  <c r="AH27" i="6"/>
  <c r="AH19" i="6"/>
  <c r="AC53" i="6"/>
  <c r="AH28" i="6"/>
  <c r="AH24" i="6"/>
  <c r="AH26" i="6"/>
  <c r="AK47" i="6"/>
  <c r="AK46" i="6" s="1"/>
  <c r="AJ48" i="6"/>
  <c r="AH22" i="6"/>
  <c r="AH40" i="6"/>
  <c r="AM14" i="6"/>
  <c r="AH31" i="6"/>
  <c r="AH49" i="6"/>
  <c r="AH21" i="6"/>
  <c r="AH20" i="6"/>
  <c r="AJ14" i="6"/>
  <c r="AH25" i="6"/>
  <c r="AH18" i="6"/>
  <c r="AH45" i="6"/>
  <c r="AJ29" i="6"/>
  <c r="AM47" i="6"/>
  <c r="AM46" i="6" s="1"/>
  <c r="AL48" i="6"/>
  <c r="AH17" i="6"/>
  <c r="AH23" i="6"/>
  <c r="AH42" i="6"/>
  <c r="AL14" i="6"/>
  <c r="X53" i="6"/>
  <c r="X54" i="6" s="1"/>
  <c r="AK14" i="6"/>
  <c r="AH30" i="6"/>
  <c r="AH43" i="6"/>
  <c r="AI48" i="6"/>
  <c r="AH50" i="6"/>
  <c r="AI47" i="6"/>
  <c r="AK29" i="6"/>
  <c r="AH36" i="6"/>
  <c r="AI14" i="6"/>
  <c r="AJ47" i="6"/>
  <c r="AJ46" i="6" s="1"/>
  <c r="AH15" i="6"/>
  <c r="N53" i="6"/>
  <c r="AQ6" i="6"/>
  <c r="AQ8" i="6" s="1"/>
  <c r="AR7" i="6" s="1"/>
  <c r="AH38" i="6"/>
  <c r="AI29" i="6"/>
  <c r="S53" i="6"/>
  <c r="M54" i="6"/>
  <c r="W54" i="6"/>
  <c r="AL29" i="6"/>
  <c r="AL52" i="6" s="1"/>
  <c r="I53" i="6"/>
  <c r="AH34" i="6"/>
  <c r="D53" i="6"/>
  <c r="AM29" i="6"/>
  <c r="AJ52" i="6" l="1"/>
  <c r="AM52" i="6"/>
  <c r="AM53" i="6"/>
  <c r="AH48" i="6"/>
  <c r="AK52" i="6"/>
  <c r="D54" i="6"/>
  <c r="N54" i="6"/>
  <c r="AH14" i="6"/>
  <c r="AH47" i="6"/>
  <c r="AI46" i="6"/>
  <c r="AH46" i="6" s="1"/>
  <c r="AH29" i="6"/>
  <c r="AH53" i="6"/>
  <c r="AR6" i="6"/>
  <c r="AH52" i="6" l="1"/>
  <c r="AI52" i="6"/>
</calcChain>
</file>

<file path=xl/sharedStrings.xml><?xml version="1.0" encoding="utf-8"?>
<sst xmlns="http://schemas.openxmlformats.org/spreadsheetml/2006/main" count="477" uniqueCount="150">
  <si>
    <t>nazwa dyscypliny</t>
  </si>
  <si>
    <t>kod dyscypliny</t>
  </si>
  <si>
    <t>ECTS</t>
  </si>
  <si>
    <t>% ogółu ECTS</t>
  </si>
  <si>
    <t xml:space="preserve">PLAN  STUDIÓW  STACJONARNYCH  I stopnia                 </t>
  </si>
  <si>
    <t>nauki o zarządzaniu i jakości</t>
  </si>
  <si>
    <t>V.6</t>
  </si>
  <si>
    <t>wiodąca</t>
  </si>
  <si>
    <t xml:space="preserve">KIERUNEK: ZARZĄDZANIE </t>
  </si>
  <si>
    <t>ekonomia i finanse</t>
  </si>
  <si>
    <t>V.1</t>
  </si>
  <si>
    <t>PROFIL: PRAKTYCZNY</t>
  </si>
  <si>
    <t>Ogółem</t>
  </si>
  <si>
    <t>Lp.</t>
  </si>
  <si>
    <t>Nazwa przedmiotu</t>
  </si>
  <si>
    <t>Forma zaliczenia</t>
  </si>
  <si>
    <t>ROK I</t>
  </si>
  <si>
    <t>ROK II</t>
  </si>
  <si>
    <t>ROK III</t>
  </si>
  <si>
    <t>w tym:</t>
  </si>
  <si>
    <t>1 sem.</t>
  </si>
  <si>
    <t>2 sem.</t>
  </si>
  <si>
    <t>3 sem.</t>
  </si>
  <si>
    <t>4 sem.</t>
  </si>
  <si>
    <t>5 sem.</t>
  </si>
  <si>
    <t>6 sem.</t>
  </si>
  <si>
    <t>w</t>
  </si>
  <si>
    <t>ćw</t>
  </si>
  <si>
    <t>lab</t>
  </si>
  <si>
    <t>p</t>
  </si>
  <si>
    <t>w.</t>
  </si>
  <si>
    <t>ćw.</t>
  </si>
  <si>
    <t>A. Przedmioty podstawowe</t>
  </si>
  <si>
    <t>1.</t>
  </si>
  <si>
    <t>Język obcy</t>
  </si>
  <si>
    <t>E III</t>
  </si>
  <si>
    <t>2.</t>
  </si>
  <si>
    <t xml:space="preserve">Bezpieczeństwo i higiena pracy </t>
  </si>
  <si>
    <t>z</t>
  </si>
  <si>
    <t>3.</t>
  </si>
  <si>
    <t>Wychowanie fizyczne</t>
  </si>
  <si>
    <t>z. I, II</t>
  </si>
  <si>
    <t>4.</t>
  </si>
  <si>
    <t>Technologie informacyjne</t>
  </si>
  <si>
    <t>z.o. I</t>
  </si>
  <si>
    <t>5.</t>
  </si>
  <si>
    <t>Ochrona własności intelektualnych</t>
  </si>
  <si>
    <t>6.</t>
  </si>
  <si>
    <t>Nauka o organizacji</t>
  </si>
  <si>
    <t>E I</t>
  </si>
  <si>
    <t>7.</t>
  </si>
  <si>
    <t>Mikroekonomia</t>
  </si>
  <si>
    <t>8.</t>
  </si>
  <si>
    <t>z.o.I</t>
  </si>
  <si>
    <t>9.</t>
  </si>
  <si>
    <t>Matematyka</t>
  </si>
  <si>
    <t>10.</t>
  </si>
  <si>
    <t>Wprowadzenie do finansów</t>
  </si>
  <si>
    <t>11.</t>
  </si>
  <si>
    <t>Przedmiot humanistyczny</t>
  </si>
  <si>
    <t>12.</t>
  </si>
  <si>
    <t>Podstawy rachunkowości</t>
  </si>
  <si>
    <t>z. o. II</t>
  </si>
  <si>
    <t>13.</t>
  </si>
  <si>
    <t>Statystyka</t>
  </si>
  <si>
    <t>E II</t>
  </si>
  <si>
    <t>14.</t>
  </si>
  <si>
    <t>Podstawy zarządzania</t>
  </si>
  <si>
    <t>B. Przedmioty kierunkowe</t>
  </si>
  <si>
    <t>Marketing w praktyce</t>
  </si>
  <si>
    <t>Zachowania organizacyjne</t>
  </si>
  <si>
    <t>z.o. II</t>
  </si>
  <si>
    <t>Zarządzanie zasobami ludzkimi</t>
  </si>
  <si>
    <t>Finanse przębiorstw</t>
  </si>
  <si>
    <t>Etykieta i savoir-vivre i w biznesie</t>
  </si>
  <si>
    <t>Rachunek kosztów przedsiębiorstw</t>
  </si>
  <si>
    <t>z.o. III</t>
  </si>
  <si>
    <t>Badania marketingowe</t>
  </si>
  <si>
    <t>E IV</t>
  </si>
  <si>
    <t xml:space="preserve">Zarządzanie jakością </t>
  </si>
  <si>
    <t>Zarządzanie zmianą</t>
  </si>
  <si>
    <t>z.o. IV</t>
  </si>
  <si>
    <t>Analiza ekonomiczna</t>
  </si>
  <si>
    <t>Zarządzanie projektami</t>
  </si>
  <si>
    <t>z.o.IV</t>
  </si>
  <si>
    <t>Wykład fakultatywny - humanistyczny</t>
  </si>
  <si>
    <t>z.o.II,III</t>
  </si>
  <si>
    <t>15.</t>
  </si>
  <si>
    <t>Wykład fakultatywny</t>
  </si>
  <si>
    <t>C. Moduł obieralny</t>
  </si>
  <si>
    <t>Moduł obieralny</t>
  </si>
  <si>
    <t>D. Dyplomowanie i praktyka</t>
  </si>
  <si>
    <t>Seminarium dyplomowe</t>
  </si>
  <si>
    <t>z.o.IV,V,VI</t>
  </si>
  <si>
    <t>Praca dyplomowa</t>
  </si>
  <si>
    <t>z.o.VI</t>
  </si>
  <si>
    <t>Praktyka</t>
  </si>
  <si>
    <t>z. III, V</t>
  </si>
  <si>
    <t>RAZEM</t>
  </si>
  <si>
    <t>MODUŁ I: Projektowanie i sprzedaż usług</t>
  </si>
  <si>
    <t>Forma zalicz.</t>
  </si>
  <si>
    <t xml:space="preserve"> C. Moduł obieralny: PROJEKTOWANIE I SPRZEDAŻ USŁUG</t>
  </si>
  <si>
    <t>Ryzyko przedsięwzięć innowacyjnych</t>
  </si>
  <si>
    <t>Marketing usług</t>
  </si>
  <si>
    <t>Zachowania nabywców na rynku</t>
  </si>
  <si>
    <t>Zarządzanie wiedzą i informacją w usługach</t>
  </si>
  <si>
    <t>z.o. V</t>
  </si>
  <si>
    <t>Negocjacje</t>
  </si>
  <si>
    <t>Kreowanie wrażeń nabywcy</t>
  </si>
  <si>
    <t>z. o. VI</t>
  </si>
  <si>
    <t>Projektowanie usług</t>
  </si>
  <si>
    <t>Zarządzadzanie personelem sprzedażowym</t>
  </si>
  <si>
    <t>E VI</t>
  </si>
  <si>
    <t>Jakość obsługi klienta</t>
  </si>
  <si>
    <t>Zarządzanie marką</t>
  </si>
  <si>
    <t xml:space="preserve"> z.o.  VI</t>
  </si>
  <si>
    <t>Razem liczba godzin</t>
  </si>
  <si>
    <t>MODUŁ II: Zarządzanie kapitałem ludzkim w środowiskach wielokulturowych</t>
  </si>
  <si>
    <t>C. Moduł obieralny: ZARZĄDZANIE KAPITAŁEM LUDZKIM W ŚRODOWISKACH WIELOKULTUROWYCH</t>
  </si>
  <si>
    <t xml:space="preserve">Nowoczesne metody rekrutacji </t>
  </si>
  <si>
    <t>Budowanie i zarządzanie wynagrodzeniami</t>
  </si>
  <si>
    <t>Obsługa kadrowo-prawna</t>
  </si>
  <si>
    <t>Motywowanie zespołów</t>
  </si>
  <si>
    <t>Rozwój i zarządzanie potencjałem pracowników</t>
  </si>
  <si>
    <t>Trening kompetencji liderskich</t>
  </si>
  <si>
    <t>Budowanie kultury pracy na wartościach i różnorodności</t>
  </si>
  <si>
    <t>Systemy ocen pracowniczych</t>
  </si>
  <si>
    <t>Budowanie marki pracodawcy</t>
  </si>
  <si>
    <t>KIERUNEK: ZARZĄDZANIE</t>
  </si>
  <si>
    <t>MODUŁ III: Zarządzanie nowoczesną organizacją</t>
  </si>
  <si>
    <t>C.Moduł obieralny: ZARZĄDZANIE NOWOCZESNĄ ORGANIZACJĄ</t>
  </si>
  <si>
    <t>Kierowanie i współpraca zespołowa</t>
  </si>
  <si>
    <t>Analiza finansowa</t>
  </si>
  <si>
    <t>Ocena ryzyka projektów innowacyjnych</t>
  </si>
  <si>
    <t>Techniki kreatywne i innowacje</t>
  </si>
  <si>
    <t>Zarządzanie i planowanie marketingowe</t>
  </si>
  <si>
    <t>Narzędzia wspomagania decyzji</t>
  </si>
  <si>
    <t>Zarządzanie wiedzą i informacją w przedsiębiorstwie</t>
  </si>
  <si>
    <t xml:space="preserve">Jakość obsługi klienta </t>
  </si>
  <si>
    <t>Zarządzaie marką w organizacji</t>
  </si>
  <si>
    <t>Elementy prawa gospodarczego</t>
  </si>
  <si>
    <t xml:space="preserve">Zarządzanie produkcją </t>
  </si>
  <si>
    <t>Uruchomienie i prowadzenie działaności gospodarczej</t>
  </si>
  <si>
    <t>Marka osobiszta- warsztaty</t>
  </si>
  <si>
    <t>16.</t>
  </si>
  <si>
    <t>Załącznik nr 1</t>
  </si>
  <si>
    <r>
      <t xml:space="preserve">do </t>
    </r>
    <r>
      <rPr>
        <i/>
        <sz val="10"/>
        <rFont val="Calibri"/>
        <family val="2"/>
        <charset val="238"/>
      </rPr>
      <t>Programu studiów na kierunku zarządzanie - studia pierwszego stopnia o profilu praktycznym,</t>
    </r>
    <r>
      <rPr>
        <sz val="10"/>
        <rFont val="Calibri"/>
        <family val="2"/>
        <charset val="238"/>
      </rPr>
      <t xml:space="preserve"> </t>
    </r>
  </si>
  <si>
    <t>z dnia 25 czerwca 2024 r.</t>
  </si>
  <si>
    <t>obowiązuje I rok od r.a. 2024/2025</t>
  </si>
  <si>
    <t>stanowiącego załącznik do Uchwały nr 39/000/2024 Senatu AJP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</si>
</sst>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0"/>
      <name val="Arial CE"/>
      <charset val="238"/>
    </font>
    <font>
      <sz val="8"/>
      <name val="Arial CE"/>
      <charset val="238"/>
    </font>
    <font>
      <b/>
      <sz val="10"/>
      <name val="Arial CE"/>
      <charset val="238"/>
    </font>
    <font>
      <sz val="6"/>
      <name val="Arial CE"/>
      <charset val="238"/>
    </font>
    <font>
      <b/>
      <sz val="5"/>
      <name val="Arial CE"/>
      <charset val="238"/>
    </font>
    <font>
      <b/>
      <sz val="8"/>
      <name val="Arial CE"/>
      <charset val="238"/>
    </font>
    <font>
      <b/>
      <sz val="8"/>
      <name val="Arial CE"/>
      <family val="2"/>
      <charset val="238"/>
    </font>
    <font>
      <b/>
      <sz val="6"/>
      <name val="Arial CE"/>
      <charset val="238"/>
    </font>
    <font>
      <sz val="7"/>
      <name val="Arial CE"/>
      <charset val="238"/>
    </font>
    <font>
      <sz val="8"/>
      <color indexed="10"/>
      <name val="Arial CE"/>
      <charset val="238"/>
    </font>
    <font>
      <i/>
      <sz val="6"/>
      <color indexed="10"/>
      <name val="Arial CE"/>
      <charset val="238"/>
    </font>
    <font>
      <b/>
      <i/>
      <sz val="8"/>
      <color indexed="10"/>
      <name val="Arial CE"/>
      <charset val="238"/>
    </font>
    <font>
      <b/>
      <sz val="7"/>
      <name val="Arial CE"/>
      <charset val="238"/>
    </font>
    <font>
      <i/>
      <sz val="7"/>
      <color indexed="10"/>
      <name val="Arial CE"/>
      <charset val="238"/>
    </font>
    <font>
      <b/>
      <i/>
      <sz val="6"/>
      <color indexed="10"/>
      <name val="Arial CE"/>
      <charset val="238"/>
    </font>
    <font>
      <sz val="6"/>
      <color indexed="10"/>
      <name val="Arial CE"/>
      <charset val="238"/>
    </font>
    <font>
      <b/>
      <i/>
      <sz val="7"/>
      <color indexed="10"/>
      <name val="Arial CE"/>
      <charset val="238"/>
    </font>
    <font>
      <i/>
      <sz val="6"/>
      <name val="Arial CE"/>
      <charset val="238"/>
    </font>
    <font>
      <b/>
      <i/>
      <sz val="7"/>
      <name val="Arial CE"/>
      <charset val="238"/>
    </font>
    <font>
      <i/>
      <sz val="7"/>
      <name val="Arial CE"/>
      <charset val="238"/>
    </font>
    <font>
      <i/>
      <sz val="10"/>
      <name val="Arial CE"/>
      <charset val="238"/>
    </font>
    <font>
      <i/>
      <sz val="5"/>
      <name val="Arial CE"/>
      <charset val="238"/>
    </font>
    <font>
      <i/>
      <sz val="7"/>
      <name val="Arial CE"/>
      <family val="2"/>
      <charset val="238"/>
    </font>
    <font>
      <b/>
      <u/>
      <sz val="10"/>
      <name val="Arial CE"/>
      <charset val="238"/>
    </font>
    <font>
      <b/>
      <i/>
      <sz val="8"/>
      <name val="Arial CE"/>
      <charset val="238"/>
    </font>
    <font>
      <sz val="9"/>
      <name val="Arial CE"/>
      <charset val="238"/>
    </font>
    <font>
      <sz val="7.5"/>
      <name val="Arial CE"/>
      <charset val="238"/>
    </font>
    <font>
      <sz val="7.5"/>
      <color indexed="8"/>
      <name val="Arial CE"/>
      <charset val="238"/>
    </font>
    <font>
      <i/>
      <sz val="8"/>
      <color indexed="10"/>
      <name val="Arial CE"/>
      <charset val="238"/>
    </font>
    <font>
      <sz val="8"/>
      <color indexed="50"/>
      <name val="Arial CE"/>
      <charset val="238"/>
    </font>
    <font>
      <sz val="7"/>
      <color indexed="10"/>
      <name val="Arial CE"/>
      <charset val="238"/>
    </font>
    <font>
      <sz val="7"/>
      <color indexed="8"/>
      <name val="Arial CE"/>
      <charset val="238"/>
    </font>
    <font>
      <sz val="7.5"/>
      <name val="Arial CE"/>
      <family val="2"/>
      <charset val="238"/>
    </font>
    <font>
      <sz val="7.5"/>
      <name val="Arial"/>
      <family val="2"/>
      <charset val="238"/>
    </font>
    <font>
      <i/>
      <sz val="8"/>
      <color rgb="FFFF0000"/>
      <name val="Arial CE"/>
      <charset val="238"/>
    </font>
    <font>
      <sz val="8"/>
      <color rgb="FFFF0000"/>
      <name val="Arial CE"/>
      <charset val="238"/>
    </font>
    <font>
      <sz val="10"/>
      <name val="Calibri"/>
      <family val="2"/>
      <charset val="238"/>
    </font>
    <font>
      <i/>
      <sz val="10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0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9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1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 vertical="top"/>
    </xf>
    <xf numFmtId="0" fontId="3" fillId="2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0" fillId="6" borderId="0" xfId="0" applyFill="1"/>
    <xf numFmtId="0" fontId="3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18" fillId="5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20" fillId="0" borderId="0" xfId="0" applyFont="1"/>
    <xf numFmtId="0" fontId="17" fillId="0" borderId="0" xfId="0" applyFont="1"/>
    <xf numFmtId="0" fontId="9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8" fillId="0" borderId="0" xfId="0" applyFont="1"/>
    <xf numFmtId="0" fontId="19" fillId="0" borderId="0" xfId="0" applyFont="1"/>
    <xf numFmtId="0" fontId="2" fillId="0" borderId="0" xfId="0" applyFont="1" applyAlignment="1">
      <alignment horizontal="center" vertical="center"/>
    </xf>
    <xf numFmtId="0" fontId="23" fillId="0" borderId="0" xfId="0" applyFont="1"/>
    <xf numFmtId="0" fontId="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" fillId="0" borderId="0" xfId="0" applyFont="1" applyAlignment="1">
      <alignment horizontal="center"/>
    </xf>
    <xf numFmtId="0" fontId="8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14" fillId="6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15" fillId="0" borderId="0" xfId="0" applyFont="1" applyAlignment="1">
      <alignment horizontal="center"/>
    </xf>
    <xf numFmtId="0" fontId="2" fillId="0" borderId="0" xfId="0" applyFont="1"/>
    <xf numFmtId="0" fontId="19" fillId="5" borderId="1" xfId="0" applyFont="1" applyFill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/>
    </xf>
    <xf numFmtId="0" fontId="18" fillId="5" borderId="4" xfId="0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5" fillId="0" borderId="0" xfId="0" applyFont="1"/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23" fillId="0" borderId="0" xfId="0" quotePrefix="1" applyFont="1" applyAlignment="1">
      <alignment horizontal="center" vertical="top" wrapText="1"/>
    </xf>
    <xf numFmtId="0" fontId="23" fillId="0" borderId="0" xfId="0" applyFont="1" applyAlignment="1">
      <alignment horizontal="center" vertical="top" wrapText="1"/>
    </xf>
    <xf numFmtId="0" fontId="0" fillId="7" borderId="1" xfId="0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9" fontId="0" fillId="0" borderId="1" xfId="0" applyNumberFormat="1" applyBorder="1"/>
    <xf numFmtId="0" fontId="0" fillId="0" borderId="1" xfId="0" applyBorder="1" applyAlignment="1">
      <alignment horizontal="right"/>
    </xf>
    <xf numFmtId="0" fontId="2" fillId="0" borderId="1" xfId="0" applyFont="1" applyBorder="1"/>
    <xf numFmtId="0" fontId="25" fillId="0" borderId="0" xfId="0" applyFont="1"/>
    <xf numFmtId="0" fontId="0" fillId="6" borderId="4" xfId="0" applyFill="1" applyBorder="1"/>
    <xf numFmtId="0" fontId="0" fillId="0" borderId="4" xfId="0" applyBorder="1"/>
    <xf numFmtId="0" fontId="16" fillId="5" borderId="10" xfId="0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5" borderId="10" xfId="0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5" fillId="8" borderId="5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28" fillId="6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8" fillId="6" borderId="2" xfId="0" applyFont="1" applyFill="1" applyBorder="1" applyAlignment="1">
      <alignment horizontal="center" vertical="center"/>
    </xf>
    <xf numFmtId="0" fontId="34" fillId="6" borderId="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28" fillId="6" borderId="9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26" fillId="0" borderId="9" xfId="0" applyFont="1" applyBorder="1" applyAlignment="1">
      <alignment horizontal="left" vertical="center" wrapText="1"/>
    </xf>
    <xf numFmtId="0" fontId="28" fillId="6" borderId="13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28" fillId="6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9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26" fillId="0" borderId="3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/>
    </xf>
    <xf numFmtId="0" fontId="26" fillId="0" borderId="1" xfId="0" applyFont="1" applyBorder="1" applyAlignment="1">
      <alignment vertical="center"/>
    </xf>
    <xf numFmtId="0" fontId="32" fillId="0" borderId="1" xfId="0" applyFont="1" applyBorder="1" applyAlignment="1">
      <alignment horizontal="left" vertical="center" wrapText="1"/>
    </xf>
    <xf numFmtId="0" fontId="33" fillId="0" borderId="1" xfId="0" applyFont="1" applyBorder="1" applyAlignment="1">
      <alignment vertical="center" wrapText="1"/>
    </xf>
    <xf numFmtId="0" fontId="26" fillId="0" borderId="1" xfId="0" applyFont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35" fillId="8" borderId="1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8" fillId="6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6" fillId="0" borderId="0" xfId="0" applyFont="1" applyAlignment="1">
      <alignment horizontal="right" vertical="top"/>
    </xf>
    <xf numFmtId="0" fontId="36" fillId="10" borderId="0" xfId="0" applyFont="1" applyFill="1" applyAlignment="1">
      <alignment horizontal="right" vertical="top"/>
    </xf>
    <xf numFmtId="0" fontId="11" fillId="5" borderId="10" xfId="0" applyFont="1" applyFill="1" applyBorder="1" applyAlignment="1">
      <alignment horizontal="center" vertical="center"/>
    </xf>
    <xf numFmtId="0" fontId="11" fillId="5" borderId="20" xfId="0" applyFont="1" applyFill="1" applyBorder="1" applyAlignment="1">
      <alignment horizontal="center" vertical="center"/>
    </xf>
    <xf numFmtId="0" fontId="36" fillId="10" borderId="0" xfId="0" applyFont="1" applyFill="1" applyAlignment="1">
      <alignment horizontal="right" vertical="top" wrapText="1"/>
    </xf>
    <xf numFmtId="0" fontId="8" fillId="0" borderId="2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textRotation="90" wrapText="1"/>
    </xf>
    <xf numFmtId="0" fontId="21" fillId="0" borderId="24" xfId="0" applyFont="1" applyBorder="1" applyAlignment="1">
      <alignment horizontal="center" vertical="center" textRotation="90" wrapText="1"/>
    </xf>
    <xf numFmtId="0" fontId="21" fillId="0" borderId="9" xfId="0" applyFont="1" applyBorder="1" applyAlignment="1">
      <alignment horizontal="center" vertical="center" textRotation="90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textRotation="90" wrapText="1"/>
    </xf>
    <xf numFmtId="0" fontId="10" fillId="6" borderId="9" xfId="0" applyFont="1" applyFill="1" applyBorder="1" applyAlignment="1">
      <alignment horizontal="center" vertical="center" textRotation="90" wrapText="1"/>
    </xf>
    <xf numFmtId="0" fontId="7" fillId="5" borderId="25" xfId="0" applyFont="1" applyFill="1" applyBorder="1" applyAlignment="1">
      <alignment horizontal="center" vertical="center" textRotation="90" wrapText="1"/>
    </xf>
    <xf numFmtId="0" fontId="7" fillId="5" borderId="5" xfId="0" applyFont="1" applyFill="1" applyBorder="1" applyAlignment="1">
      <alignment horizontal="center" vertical="center" textRotation="90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quotePrefix="1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10" fillId="6" borderId="28" xfId="0" applyFont="1" applyFill="1" applyBorder="1" applyAlignment="1">
      <alignment horizontal="center" vertical="center" textRotation="90" wrapText="1"/>
    </xf>
    <xf numFmtId="0" fontId="10" fillId="6" borderId="29" xfId="0" applyFont="1" applyFill="1" applyBorder="1" applyAlignment="1">
      <alignment horizontal="center" vertical="center" textRotation="90" wrapText="1"/>
    </xf>
    <xf numFmtId="0" fontId="10" fillId="6" borderId="30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right"/>
    </xf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0" fontId="10" fillId="6" borderId="15" xfId="0" applyFont="1" applyFill="1" applyBorder="1" applyAlignment="1">
      <alignment horizontal="center" vertical="center" textRotation="90" wrapText="1"/>
    </xf>
    <xf numFmtId="0" fontId="10" fillId="6" borderId="13" xfId="0" applyFont="1" applyFill="1" applyBorder="1" applyAlignment="1">
      <alignment horizontal="center" vertical="center" textRotation="90" wrapText="1"/>
    </xf>
    <xf numFmtId="0" fontId="8" fillId="0" borderId="3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8" fillId="6" borderId="2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right" vertical="top" wrapText="1"/>
    </xf>
    <xf numFmtId="0" fontId="0" fillId="0" borderId="0" xfId="0" applyAlignment="1">
      <alignment vertical="top" wrapText="1"/>
    </xf>
    <xf numFmtId="0" fontId="23" fillId="0" borderId="0" xfId="0" applyFont="1" applyAlignment="1">
      <alignment horizontal="center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textRotation="90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19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6" borderId="24" xfId="0" applyFont="1" applyFill="1" applyBorder="1" applyAlignment="1">
      <alignment horizontal="center" vertical="center" textRotation="90" wrapText="1"/>
    </xf>
    <xf numFmtId="0" fontId="1" fillId="0" borderId="15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5" fillId="5" borderId="32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69"/>
  <sheetViews>
    <sheetView tabSelected="1" zoomScaleNormal="100" workbookViewId="0">
      <selection activeCell="A3" sqref="A3:AM3"/>
    </sheetView>
  </sheetViews>
  <sheetFormatPr defaultRowHeight="12.75" x14ac:dyDescent="0.2"/>
  <cols>
    <col min="1" max="1" width="2.85546875" style="3" customWidth="1"/>
    <col min="2" max="2" width="26.140625" style="32" customWidth="1"/>
    <col min="3" max="3" width="6.85546875" style="27" customWidth="1"/>
    <col min="4" max="7" width="3.5703125" style="41" customWidth="1"/>
    <col min="8" max="8" width="3.5703125" style="39" customWidth="1"/>
    <col min="9" max="12" width="3.5703125" style="41" customWidth="1"/>
    <col min="13" max="13" width="3.5703125" style="39" customWidth="1"/>
    <col min="14" max="17" width="3.5703125" style="42" customWidth="1"/>
    <col min="18" max="18" width="3.5703125" style="43" customWidth="1"/>
    <col min="19" max="22" width="3.5703125" style="41" customWidth="1"/>
    <col min="23" max="23" width="3.5703125" style="39" customWidth="1"/>
    <col min="24" max="27" width="3.5703125" style="42" customWidth="1"/>
    <col min="28" max="28" width="3.5703125" style="43" customWidth="1"/>
    <col min="29" max="32" width="3.5703125" style="41" customWidth="1"/>
    <col min="33" max="33" width="3.5703125" style="39" customWidth="1"/>
    <col min="34" max="34" width="5.28515625" style="22" customWidth="1"/>
    <col min="35" max="38" width="3.85546875" style="44" customWidth="1"/>
    <col min="39" max="39" width="3.85546875" style="29" customWidth="1"/>
    <col min="40" max="40" width="9.85546875" hidden="1" customWidth="1"/>
    <col min="41" max="41" width="27.5703125" hidden="1" customWidth="1"/>
    <col min="42" max="45" width="0" hidden="1" customWidth="1"/>
  </cols>
  <sheetData>
    <row r="1" spans="1:45" x14ac:dyDescent="0.2">
      <c r="A1" s="160" t="s">
        <v>145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  <c r="AK1" s="160"/>
      <c r="AL1" s="160"/>
      <c r="AM1" s="160"/>
    </row>
    <row r="2" spans="1:45" x14ac:dyDescent="0.2">
      <c r="A2" s="161" t="s">
        <v>146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161"/>
    </row>
    <row r="3" spans="1:45" x14ac:dyDescent="0.2">
      <c r="A3" s="161" t="s">
        <v>149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61"/>
      <c r="AM3" s="161"/>
    </row>
    <row r="4" spans="1:45" x14ac:dyDescent="0.2">
      <c r="A4" s="161" t="s">
        <v>147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  <c r="AG4" s="161"/>
      <c r="AH4" s="161"/>
      <c r="AI4" s="161"/>
      <c r="AJ4" s="161"/>
      <c r="AK4" s="161"/>
      <c r="AL4" s="161"/>
      <c r="AM4" s="161"/>
    </row>
    <row r="5" spans="1:45" ht="12.75" customHeight="1" x14ac:dyDescent="0.2">
      <c r="A5" s="164" t="s">
        <v>148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  <c r="AC5" s="164"/>
      <c r="AD5" s="164"/>
      <c r="AE5" s="164"/>
      <c r="AF5" s="164"/>
      <c r="AG5" s="164"/>
      <c r="AH5" s="164"/>
      <c r="AI5" s="164"/>
      <c r="AJ5" s="164"/>
      <c r="AK5" s="164"/>
      <c r="AL5" s="164"/>
      <c r="AM5" s="164"/>
      <c r="AO5" s="72" t="s">
        <v>0</v>
      </c>
      <c r="AP5" s="72" t="s">
        <v>1</v>
      </c>
      <c r="AQ5" s="72" t="s">
        <v>2</v>
      </c>
      <c r="AR5" s="72" t="s">
        <v>3</v>
      </c>
    </row>
    <row r="6" spans="1:45" s="50" customFormat="1" ht="13.5" customHeight="1" x14ac:dyDescent="0.2">
      <c r="A6" s="180" t="s">
        <v>4</v>
      </c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81"/>
      <c r="S6" s="181"/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81"/>
      <c r="AF6" s="181"/>
      <c r="AG6" s="181"/>
      <c r="AH6" s="181"/>
      <c r="AI6" s="181"/>
      <c r="AJ6" s="181"/>
      <c r="AK6" s="181"/>
      <c r="AL6" s="181"/>
      <c r="AM6" s="181"/>
      <c r="AO6" s="73" t="s">
        <v>5</v>
      </c>
      <c r="AP6" s="74" t="s">
        <v>6</v>
      </c>
      <c r="AQ6" s="73">
        <f>SUMIF(AN15:AN51,AP6,AM15:AM51)</f>
        <v>160</v>
      </c>
      <c r="AR6" s="75">
        <f>AQ6/AQ8</f>
        <v>0.898876404494382</v>
      </c>
      <c r="AS6" t="s">
        <v>7</v>
      </c>
    </row>
    <row r="7" spans="1:45" s="50" customFormat="1" ht="13.5" customHeight="1" x14ac:dyDescent="0.2">
      <c r="A7" s="182" t="s">
        <v>8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3"/>
      <c r="AA7" s="183"/>
      <c r="AB7" s="183"/>
      <c r="AC7" s="183"/>
      <c r="AD7" s="183"/>
      <c r="AE7" s="183"/>
      <c r="AF7" s="183"/>
      <c r="AG7" s="183"/>
      <c r="AH7" s="183"/>
      <c r="AI7" s="183"/>
      <c r="AJ7" s="183"/>
      <c r="AK7" s="183"/>
      <c r="AL7" s="183"/>
      <c r="AM7" s="183"/>
      <c r="AO7" s="73" t="s">
        <v>9</v>
      </c>
      <c r="AP7" s="74" t="s">
        <v>10</v>
      </c>
      <c r="AQ7" s="73">
        <f>SUMIF(AN15:AN51,AP7,AM15:AM51)</f>
        <v>18</v>
      </c>
      <c r="AR7" s="75">
        <f>AQ7/AQ8</f>
        <v>0.10112359550561797</v>
      </c>
    </row>
    <row r="8" spans="1:45" ht="14.25" customHeight="1" x14ac:dyDescent="0.2">
      <c r="A8" s="188" t="s">
        <v>11</v>
      </c>
      <c r="B8" s="189"/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189"/>
      <c r="V8" s="189"/>
      <c r="W8" s="189"/>
      <c r="X8" s="189"/>
      <c r="Y8" s="189"/>
      <c r="Z8" s="189"/>
      <c r="AA8" s="189"/>
      <c r="AB8" s="189"/>
      <c r="AC8" s="189"/>
      <c r="AD8" s="189"/>
      <c r="AE8" s="189"/>
      <c r="AF8" s="189"/>
      <c r="AG8" s="189"/>
      <c r="AH8" s="189"/>
      <c r="AI8" s="189"/>
      <c r="AJ8" s="189"/>
      <c r="AK8" s="189"/>
      <c r="AL8" s="189"/>
      <c r="AM8" s="189"/>
      <c r="AO8" s="76" t="s">
        <v>12</v>
      </c>
      <c r="AP8" s="77"/>
      <c r="AQ8" s="73">
        <f>SUM(AQ6:AQ7)</f>
        <v>178</v>
      </c>
      <c r="AR8" s="75">
        <v>1</v>
      </c>
    </row>
    <row r="9" spans="1:45" ht="15.75" customHeight="1" x14ac:dyDescent="0.2">
      <c r="AD9" s="187"/>
      <c r="AE9" s="187"/>
      <c r="AF9" s="187"/>
      <c r="AG9" s="187"/>
      <c r="AH9" s="187"/>
      <c r="AI9" s="187"/>
      <c r="AJ9" s="187"/>
      <c r="AK9" s="187"/>
      <c r="AL9" s="187"/>
      <c r="AM9" s="187"/>
    </row>
    <row r="10" spans="1:45" ht="15" customHeight="1" thickBot="1" x14ac:dyDescent="0.25">
      <c r="AJ10" s="8"/>
    </row>
    <row r="11" spans="1:45" s="1" customFormat="1" ht="17.45" customHeight="1" x14ac:dyDescent="0.2">
      <c r="A11" s="165" t="s">
        <v>13</v>
      </c>
      <c r="B11" s="192" t="s">
        <v>14</v>
      </c>
      <c r="C11" s="167" t="s">
        <v>15</v>
      </c>
      <c r="D11" s="178" t="s">
        <v>16</v>
      </c>
      <c r="E11" s="179"/>
      <c r="F11" s="179"/>
      <c r="G11" s="179"/>
      <c r="H11" s="179"/>
      <c r="I11" s="179"/>
      <c r="J11" s="179"/>
      <c r="K11" s="179"/>
      <c r="L11" s="179"/>
      <c r="M11" s="179"/>
      <c r="N11" s="178" t="s">
        <v>17</v>
      </c>
      <c r="O11" s="179"/>
      <c r="P11" s="179"/>
      <c r="Q11" s="179"/>
      <c r="R11" s="179"/>
      <c r="S11" s="179"/>
      <c r="T11" s="179"/>
      <c r="U11" s="179"/>
      <c r="V11" s="179"/>
      <c r="W11" s="179"/>
      <c r="X11" s="178" t="s">
        <v>18</v>
      </c>
      <c r="Y11" s="179"/>
      <c r="Z11" s="179"/>
      <c r="AA11" s="179"/>
      <c r="AB11" s="179"/>
      <c r="AC11" s="179"/>
      <c r="AD11" s="179"/>
      <c r="AE11" s="179"/>
      <c r="AF11" s="179"/>
      <c r="AG11" s="179"/>
      <c r="AH11" s="174" t="s">
        <v>12</v>
      </c>
      <c r="AI11" s="148" t="s">
        <v>19</v>
      </c>
      <c r="AJ11" s="148"/>
      <c r="AK11" s="148"/>
      <c r="AL11" s="148"/>
      <c r="AM11" s="184" t="s">
        <v>2</v>
      </c>
      <c r="AN11" s="194" t="s">
        <v>1</v>
      </c>
    </row>
    <row r="12" spans="1:45" s="1" customFormat="1" ht="17.45" customHeight="1" x14ac:dyDescent="0.2">
      <c r="A12" s="166"/>
      <c r="B12" s="193"/>
      <c r="C12" s="168"/>
      <c r="D12" s="152" t="s">
        <v>20</v>
      </c>
      <c r="E12" s="153"/>
      <c r="F12" s="153"/>
      <c r="G12" s="153"/>
      <c r="H12" s="172" t="s">
        <v>2</v>
      </c>
      <c r="I12" s="152" t="s">
        <v>21</v>
      </c>
      <c r="J12" s="153"/>
      <c r="K12" s="153"/>
      <c r="L12" s="153"/>
      <c r="M12" s="172" t="s">
        <v>2</v>
      </c>
      <c r="N12" s="170" t="s">
        <v>22</v>
      </c>
      <c r="O12" s="171"/>
      <c r="P12" s="171"/>
      <c r="Q12" s="171"/>
      <c r="R12" s="172" t="s">
        <v>2</v>
      </c>
      <c r="S12" s="170" t="s">
        <v>23</v>
      </c>
      <c r="T12" s="171"/>
      <c r="U12" s="171"/>
      <c r="V12" s="171"/>
      <c r="W12" s="172" t="s">
        <v>2</v>
      </c>
      <c r="X12" s="176" t="s">
        <v>24</v>
      </c>
      <c r="Y12" s="177"/>
      <c r="Z12" s="177"/>
      <c r="AA12" s="177"/>
      <c r="AB12" s="172" t="s">
        <v>2</v>
      </c>
      <c r="AC12" s="176" t="s">
        <v>25</v>
      </c>
      <c r="AD12" s="177"/>
      <c r="AE12" s="177"/>
      <c r="AF12" s="177"/>
      <c r="AG12" s="190" t="s">
        <v>2</v>
      </c>
      <c r="AH12" s="175"/>
      <c r="AI12" s="149"/>
      <c r="AJ12" s="149"/>
      <c r="AK12" s="149"/>
      <c r="AL12" s="149"/>
      <c r="AM12" s="185"/>
      <c r="AN12" s="194"/>
    </row>
    <row r="13" spans="1:45" s="2" customFormat="1" ht="17.45" customHeight="1" x14ac:dyDescent="0.2">
      <c r="A13" s="166"/>
      <c r="B13" s="193"/>
      <c r="C13" s="169"/>
      <c r="D13" s="9" t="s">
        <v>26</v>
      </c>
      <c r="E13" s="9" t="s">
        <v>27</v>
      </c>
      <c r="F13" s="16" t="s">
        <v>28</v>
      </c>
      <c r="G13" s="16" t="s">
        <v>29</v>
      </c>
      <c r="H13" s="173"/>
      <c r="I13" s="9" t="s">
        <v>26</v>
      </c>
      <c r="J13" s="9" t="s">
        <v>27</v>
      </c>
      <c r="K13" s="16" t="s">
        <v>28</v>
      </c>
      <c r="L13" s="16" t="s">
        <v>29</v>
      </c>
      <c r="M13" s="173"/>
      <c r="N13" s="11" t="s">
        <v>26</v>
      </c>
      <c r="O13" s="11" t="s">
        <v>27</v>
      </c>
      <c r="P13" s="17" t="s">
        <v>28</v>
      </c>
      <c r="Q13" s="17" t="s">
        <v>29</v>
      </c>
      <c r="R13" s="173"/>
      <c r="S13" s="11" t="s">
        <v>26</v>
      </c>
      <c r="T13" s="11" t="s">
        <v>27</v>
      </c>
      <c r="U13" s="17" t="s">
        <v>28</v>
      </c>
      <c r="V13" s="17" t="s">
        <v>29</v>
      </c>
      <c r="W13" s="173"/>
      <c r="X13" s="10" t="s">
        <v>26</v>
      </c>
      <c r="Y13" s="10" t="s">
        <v>27</v>
      </c>
      <c r="Z13" s="18" t="s">
        <v>28</v>
      </c>
      <c r="AA13" s="18" t="s">
        <v>29</v>
      </c>
      <c r="AB13" s="173"/>
      <c r="AC13" s="10" t="s">
        <v>26</v>
      </c>
      <c r="AD13" s="10" t="s">
        <v>27</v>
      </c>
      <c r="AE13" s="18" t="s">
        <v>28</v>
      </c>
      <c r="AF13" s="18" t="s">
        <v>29</v>
      </c>
      <c r="AG13" s="191"/>
      <c r="AH13" s="175"/>
      <c r="AI13" s="54" t="s">
        <v>30</v>
      </c>
      <c r="AJ13" s="12" t="s">
        <v>31</v>
      </c>
      <c r="AK13" s="21" t="s">
        <v>28</v>
      </c>
      <c r="AL13" s="21" t="s">
        <v>29</v>
      </c>
      <c r="AM13" s="186"/>
      <c r="AN13" s="194"/>
    </row>
    <row r="14" spans="1:45" s="20" customFormat="1" ht="20.100000000000001" customHeight="1" x14ac:dyDescent="0.2">
      <c r="A14" s="150" t="s">
        <v>32</v>
      </c>
      <c r="B14" s="151"/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58">
        <f>SUM(AI14:AL14)</f>
        <v>634</v>
      </c>
      <c r="AI14" s="56">
        <f>SUM(AI15:AI28)</f>
        <v>259</v>
      </c>
      <c r="AJ14" s="23">
        <f>SUM(AJ15:AJ28)</f>
        <v>315</v>
      </c>
      <c r="AK14" s="23">
        <f>SUM(AK15:AK28)</f>
        <v>30</v>
      </c>
      <c r="AL14" s="23">
        <f>SUM(AL15:AL28)</f>
        <v>30</v>
      </c>
      <c r="AM14" s="81">
        <f>SUM(AM15:AM28)</f>
        <v>42</v>
      </c>
      <c r="AN14" s="79"/>
    </row>
    <row r="15" spans="1:45" s="87" customFormat="1" ht="20.100000000000001" customHeight="1" x14ac:dyDescent="0.2">
      <c r="A15" s="67" t="s">
        <v>33</v>
      </c>
      <c r="B15" s="95" t="s">
        <v>34</v>
      </c>
      <c r="C15" s="129" t="s">
        <v>35</v>
      </c>
      <c r="D15" s="97"/>
      <c r="E15" s="97">
        <v>30</v>
      </c>
      <c r="F15" s="97"/>
      <c r="G15" s="97"/>
      <c r="H15" s="131">
        <v>2</v>
      </c>
      <c r="I15" s="97"/>
      <c r="J15" s="97">
        <v>30</v>
      </c>
      <c r="K15" s="97"/>
      <c r="L15" s="97"/>
      <c r="M15" s="131">
        <v>2</v>
      </c>
      <c r="N15" s="98"/>
      <c r="O15" s="98">
        <v>30</v>
      </c>
      <c r="P15" s="98"/>
      <c r="Q15" s="98"/>
      <c r="R15" s="99">
        <v>2</v>
      </c>
      <c r="S15" s="98"/>
      <c r="T15" s="98"/>
      <c r="U15" s="98"/>
      <c r="V15" s="98"/>
      <c r="W15" s="99"/>
      <c r="X15" s="100"/>
      <c r="Y15" s="100"/>
      <c r="Z15" s="100"/>
      <c r="AA15" s="100"/>
      <c r="AB15" s="99"/>
      <c r="AC15" s="100"/>
      <c r="AD15" s="100"/>
      <c r="AE15" s="100"/>
      <c r="AF15" s="100"/>
      <c r="AG15" s="101"/>
      <c r="AH15" s="59">
        <f>AI15+AJ15+AK15+AL15</f>
        <v>90</v>
      </c>
      <c r="AI15" s="55">
        <f t="shared" ref="AI15:AI28" si="0">D15+I15+N15+S15+X15+AC15</f>
        <v>0</v>
      </c>
      <c r="AJ15" s="25">
        <f t="shared" ref="AJ15:AJ28" si="1">E15+J15+O15+T15+Y15+AD15</f>
        <v>90</v>
      </c>
      <c r="AK15" s="55">
        <f t="shared" ref="AK15:AK28" si="2">F15+K15+P15+U15+Z15+AE15</f>
        <v>0</v>
      </c>
      <c r="AL15" s="25">
        <f t="shared" ref="AL15:AL28" si="3">G15+L15+Q15+V15+AA15+AF15</f>
        <v>0</v>
      </c>
      <c r="AM15" s="82">
        <f t="shared" ref="AM15:AM28" si="4">H15+M15+R15+W15+AB15+AG15</f>
        <v>6</v>
      </c>
      <c r="AN15" s="86" t="s">
        <v>6</v>
      </c>
    </row>
    <row r="16" spans="1:45" s="87" customFormat="1" ht="20.100000000000001" customHeight="1" x14ac:dyDescent="0.2">
      <c r="A16" s="67" t="s">
        <v>36</v>
      </c>
      <c r="B16" s="95" t="s">
        <v>37</v>
      </c>
      <c r="C16" s="25" t="s">
        <v>38</v>
      </c>
      <c r="D16" s="97">
        <v>4</v>
      </c>
      <c r="E16" s="97"/>
      <c r="F16" s="97"/>
      <c r="G16" s="97"/>
      <c r="H16" s="131">
        <v>0</v>
      </c>
      <c r="I16" s="97"/>
      <c r="J16" s="97"/>
      <c r="K16" s="97"/>
      <c r="L16" s="97"/>
      <c r="M16" s="131"/>
      <c r="N16" s="98"/>
      <c r="O16" s="98"/>
      <c r="P16" s="98"/>
      <c r="Q16" s="98"/>
      <c r="R16" s="99"/>
      <c r="S16" s="98"/>
      <c r="T16" s="98"/>
      <c r="U16" s="98"/>
      <c r="V16" s="98"/>
      <c r="W16" s="99"/>
      <c r="X16" s="100"/>
      <c r="Y16" s="100"/>
      <c r="Z16" s="100"/>
      <c r="AA16" s="100"/>
      <c r="AB16" s="99"/>
      <c r="AC16" s="100"/>
      <c r="AD16" s="100"/>
      <c r="AE16" s="100"/>
      <c r="AF16" s="100"/>
      <c r="AG16" s="101"/>
      <c r="AH16" s="59">
        <f t="shared" ref="AH16:AH28" si="5">AI16+AJ16+AK16+AL16</f>
        <v>4</v>
      </c>
      <c r="AI16" s="55">
        <f t="shared" si="0"/>
        <v>4</v>
      </c>
      <c r="AJ16" s="25">
        <f t="shared" si="1"/>
        <v>0</v>
      </c>
      <c r="AK16" s="55">
        <f t="shared" si="2"/>
        <v>0</v>
      </c>
      <c r="AL16" s="25">
        <f t="shared" si="3"/>
        <v>0</v>
      </c>
      <c r="AM16" s="82">
        <f t="shared" si="4"/>
        <v>0</v>
      </c>
      <c r="AN16" s="86" t="s">
        <v>6</v>
      </c>
    </row>
    <row r="17" spans="1:40" s="87" customFormat="1" ht="20.100000000000001" customHeight="1" x14ac:dyDescent="0.2">
      <c r="A17" s="67" t="s">
        <v>39</v>
      </c>
      <c r="B17" s="95" t="s">
        <v>40</v>
      </c>
      <c r="C17" s="129" t="s">
        <v>41</v>
      </c>
      <c r="D17" s="97"/>
      <c r="E17" s="97">
        <v>30</v>
      </c>
      <c r="F17" s="97"/>
      <c r="G17" s="97"/>
      <c r="H17" s="131">
        <v>0</v>
      </c>
      <c r="I17" s="97"/>
      <c r="J17" s="97">
        <v>30</v>
      </c>
      <c r="K17" s="97"/>
      <c r="L17" s="97"/>
      <c r="M17" s="131">
        <v>0</v>
      </c>
      <c r="N17" s="98"/>
      <c r="O17" s="98"/>
      <c r="P17" s="98"/>
      <c r="Q17" s="98"/>
      <c r="R17" s="99"/>
      <c r="S17" s="98"/>
      <c r="T17" s="98"/>
      <c r="U17" s="98"/>
      <c r="V17" s="98"/>
      <c r="W17" s="99"/>
      <c r="X17" s="100"/>
      <c r="Y17" s="100"/>
      <c r="Z17" s="100"/>
      <c r="AA17" s="100"/>
      <c r="AB17" s="99"/>
      <c r="AC17" s="100"/>
      <c r="AD17" s="100"/>
      <c r="AE17" s="100"/>
      <c r="AF17" s="100"/>
      <c r="AG17" s="101"/>
      <c r="AH17" s="59">
        <f t="shared" si="5"/>
        <v>60</v>
      </c>
      <c r="AI17" s="55">
        <f t="shared" si="0"/>
        <v>0</v>
      </c>
      <c r="AJ17" s="25">
        <f t="shared" si="1"/>
        <v>60</v>
      </c>
      <c r="AK17" s="55">
        <f t="shared" si="2"/>
        <v>0</v>
      </c>
      <c r="AL17" s="25">
        <f t="shared" si="3"/>
        <v>0</v>
      </c>
      <c r="AM17" s="82">
        <f t="shared" si="4"/>
        <v>0</v>
      </c>
      <c r="AN17" s="86" t="s">
        <v>6</v>
      </c>
    </row>
    <row r="18" spans="1:40" s="87" customFormat="1" ht="20.100000000000001" customHeight="1" x14ac:dyDescent="0.2">
      <c r="A18" s="67" t="s">
        <v>42</v>
      </c>
      <c r="B18" s="95" t="s">
        <v>43</v>
      </c>
      <c r="C18" s="129" t="s">
        <v>44</v>
      </c>
      <c r="D18" s="97"/>
      <c r="E18" s="97"/>
      <c r="F18" s="97">
        <v>30</v>
      </c>
      <c r="G18" s="97"/>
      <c r="H18" s="131">
        <v>2</v>
      </c>
      <c r="I18" s="97"/>
      <c r="J18" s="97"/>
      <c r="K18" s="97"/>
      <c r="L18" s="97"/>
      <c r="M18" s="131"/>
      <c r="N18" s="98"/>
      <c r="O18" s="98"/>
      <c r="P18" s="98"/>
      <c r="Q18" s="98"/>
      <c r="R18" s="99"/>
      <c r="S18" s="98"/>
      <c r="T18" s="98"/>
      <c r="U18" s="98"/>
      <c r="V18" s="98"/>
      <c r="W18" s="99"/>
      <c r="X18" s="100"/>
      <c r="Y18" s="100"/>
      <c r="Z18" s="100"/>
      <c r="AA18" s="100"/>
      <c r="AB18" s="99"/>
      <c r="AC18" s="100"/>
      <c r="AD18" s="100"/>
      <c r="AE18" s="100"/>
      <c r="AF18" s="100"/>
      <c r="AG18" s="101"/>
      <c r="AH18" s="59">
        <f t="shared" si="5"/>
        <v>30</v>
      </c>
      <c r="AI18" s="55">
        <f t="shared" si="0"/>
        <v>0</v>
      </c>
      <c r="AJ18" s="25">
        <f t="shared" si="1"/>
        <v>0</v>
      </c>
      <c r="AK18" s="55">
        <f t="shared" si="2"/>
        <v>30</v>
      </c>
      <c r="AL18" s="25">
        <f t="shared" si="3"/>
        <v>0</v>
      </c>
      <c r="AM18" s="82">
        <f t="shared" si="4"/>
        <v>2</v>
      </c>
      <c r="AN18" s="86" t="s">
        <v>6</v>
      </c>
    </row>
    <row r="19" spans="1:40" s="87" customFormat="1" ht="20.100000000000001" customHeight="1" x14ac:dyDescent="0.2">
      <c r="A19" s="67" t="s">
        <v>45</v>
      </c>
      <c r="B19" s="95" t="s">
        <v>46</v>
      </c>
      <c r="C19" s="129" t="s">
        <v>44</v>
      </c>
      <c r="D19" s="97">
        <v>15</v>
      </c>
      <c r="E19" s="97"/>
      <c r="F19" s="97"/>
      <c r="G19" s="97"/>
      <c r="H19" s="131">
        <v>1</v>
      </c>
      <c r="I19" s="97"/>
      <c r="J19" s="97"/>
      <c r="K19" s="97"/>
      <c r="L19" s="97"/>
      <c r="M19" s="131"/>
      <c r="N19" s="98"/>
      <c r="O19" s="98"/>
      <c r="P19" s="98"/>
      <c r="Q19" s="98"/>
      <c r="R19" s="99"/>
      <c r="S19" s="98"/>
      <c r="T19" s="98"/>
      <c r="U19" s="98"/>
      <c r="V19" s="98"/>
      <c r="W19" s="99"/>
      <c r="X19" s="100"/>
      <c r="Y19" s="100"/>
      <c r="Z19" s="100"/>
      <c r="AA19" s="100"/>
      <c r="AB19" s="99"/>
      <c r="AC19" s="100"/>
      <c r="AD19" s="100"/>
      <c r="AE19" s="100"/>
      <c r="AF19" s="100"/>
      <c r="AG19" s="101"/>
      <c r="AH19" s="59">
        <f t="shared" si="5"/>
        <v>15</v>
      </c>
      <c r="AI19" s="55">
        <f t="shared" si="0"/>
        <v>15</v>
      </c>
      <c r="AJ19" s="25">
        <f t="shared" si="1"/>
        <v>0</v>
      </c>
      <c r="AK19" s="55">
        <f t="shared" si="2"/>
        <v>0</v>
      </c>
      <c r="AL19" s="25">
        <f t="shared" si="3"/>
        <v>0</v>
      </c>
      <c r="AM19" s="82">
        <f t="shared" si="4"/>
        <v>1</v>
      </c>
      <c r="AN19" s="86" t="s">
        <v>6</v>
      </c>
    </row>
    <row r="20" spans="1:40" s="87" customFormat="1" ht="20.100000000000001" customHeight="1" x14ac:dyDescent="0.2">
      <c r="A20" s="67" t="s">
        <v>47</v>
      </c>
      <c r="B20" s="95" t="s">
        <v>48</v>
      </c>
      <c r="C20" s="129" t="s">
        <v>49</v>
      </c>
      <c r="D20" s="97">
        <v>30</v>
      </c>
      <c r="E20" s="97">
        <v>30</v>
      </c>
      <c r="F20" s="97"/>
      <c r="G20" s="97"/>
      <c r="H20" s="131">
        <v>4</v>
      </c>
      <c r="I20" s="97"/>
      <c r="J20" s="97"/>
      <c r="K20" s="97"/>
      <c r="L20" s="97"/>
      <c r="M20" s="131"/>
      <c r="N20" s="98"/>
      <c r="O20" s="98"/>
      <c r="P20" s="98"/>
      <c r="Q20" s="98"/>
      <c r="R20" s="99"/>
      <c r="S20" s="98"/>
      <c r="T20" s="98"/>
      <c r="U20" s="98"/>
      <c r="V20" s="98"/>
      <c r="W20" s="99"/>
      <c r="X20" s="100"/>
      <c r="Y20" s="100"/>
      <c r="Z20" s="100"/>
      <c r="AA20" s="100"/>
      <c r="AB20" s="99"/>
      <c r="AC20" s="100"/>
      <c r="AD20" s="100"/>
      <c r="AE20" s="100"/>
      <c r="AF20" s="100"/>
      <c r="AG20" s="101"/>
      <c r="AH20" s="59">
        <f t="shared" si="5"/>
        <v>60</v>
      </c>
      <c r="AI20" s="55">
        <f t="shared" si="0"/>
        <v>30</v>
      </c>
      <c r="AJ20" s="25">
        <f t="shared" si="1"/>
        <v>30</v>
      </c>
      <c r="AK20" s="55">
        <f t="shared" si="2"/>
        <v>0</v>
      </c>
      <c r="AL20" s="25">
        <f t="shared" si="3"/>
        <v>0</v>
      </c>
      <c r="AM20" s="82">
        <f t="shared" si="4"/>
        <v>4</v>
      </c>
      <c r="AN20" s="86" t="s">
        <v>6</v>
      </c>
    </row>
    <row r="21" spans="1:40" s="87" customFormat="1" ht="20.100000000000001" customHeight="1" x14ac:dyDescent="0.2">
      <c r="A21" s="67" t="s">
        <v>50</v>
      </c>
      <c r="B21" s="95" t="s">
        <v>51</v>
      </c>
      <c r="C21" s="129" t="s">
        <v>49</v>
      </c>
      <c r="D21" s="97">
        <v>30</v>
      </c>
      <c r="E21" s="97">
        <v>30</v>
      </c>
      <c r="F21" s="97"/>
      <c r="G21" s="97"/>
      <c r="H21" s="131">
        <v>4</v>
      </c>
      <c r="I21" s="97"/>
      <c r="J21" s="97"/>
      <c r="K21" s="97"/>
      <c r="L21" s="97"/>
      <c r="M21" s="131"/>
      <c r="N21" s="98"/>
      <c r="O21" s="98"/>
      <c r="P21" s="98"/>
      <c r="Q21" s="98"/>
      <c r="R21" s="99"/>
      <c r="S21" s="98"/>
      <c r="T21" s="98"/>
      <c r="U21" s="98"/>
      <c r="V21" s="98"/>
      <c r="W21" s="99"/>
      <c r="X21" s="100"/>
      <c r="Y21" s="100"/>
      <c r="Z21" s="100"/>
      <c r="AA21" s="100"/>
      <c r="AB21" s="99"/>
      <c r="AC21" s="100"/>
      <c r="AD21" s="100"/>
      <c r="AE21" s="100"/>
      <c r="AF21" s="100"/>
      <c r="AG21" s="101"/>
      <c r="AH21" s="59">
        <f t="shared" si="5"/>
        <v>60</v>
      </c>
      <c r="AI21" s="55">
        <f t="shared" si="0"/>
        <v>30</v>
      </c>
      <c r="AJ21" s="25">
        <f t="shared" si="1"/>
        <v>30</v>
      </c>
      <c r="AK21" s="55">
        <f t="shared" si="2"/>
        <v>0</v>
      </c>
      <c r="AL21" s="25">
        <f t="shared" si="3"/>
        <v>0</v>
      </c>
      <c r="AM21" s="82">
        <f t="shared" si="4"/>
        <v>4</v>
      </c>
      <c r="AN21" s="86" t="s">
        <v>10</v>
      </c>
    </row>
    <row r="22" spans="1:40" s="87" customFormat="1" ht="20.100000000000001" customHeight="1" x14ac:dyDescent="0.2">
      <c r="A22" s="67" t="s">
        <v>52</v>
      </c>
      <c r="B22" s="95" t="s">
        <v>140</v>
      </c>
      <c r="C22" s="130" t="s">
        <v>53</v>
      </c>
      <c r="D22" s="97">
        <v>15</v>
      </c>
      <c r="E22" s="97"/>
      <c r="F22" s="97"/>
      <c r="G22" s="97"/>
      <c r="H22" s="131">
        <v>2</v>
      </c>
      <c r="I22" s="97"/>
      <c r="J22" s="97"/>
      <c r="K22" s="97"/>
      <c r="L22" s="97"/>
      <c r="M22" s="131"/>
      <c r="N22" s="98"/>
      <c r="O22" s="98"/>
      <c r="P22" s="98"/>
      <c r="Q22" s="98"/>
      <c r="R22" s="99"/>
      <c r="S22" s="98"/>
      <c r="T22" s="98"/>
      <c r="U22" s="98"/>
      <c r="V22" s="98"/>
      <c r="W22" s="99"/>
      <c r="X22" s="100"/>
      <c r="Y22" s="100"/>
      <c r="Z22" s="100"/>
      <c r="AA22" s="100"/>
      <c r="AB22" s="99"/>
      <c r="AC22" s="100"/>
      <c r="AD22" s="100"/>
      <c r="AE22" s="100"/>
      <c r="AF22" s="100"/>
      <c r="AG22" s="101"/>
      <c r="AH22" s="59">
        <f t="shared" si="5"/>
        <v>15</v>
      </c>
      <c r="AI22" s="55">
        <f t="shared" si="0"/>
        <v>15</v>
      </c>
      <c r="AJ22" s="25">
        <f t="shared" si="1"/>
        <v>0</v>
      </c>
      <c r="AK22" s="55">
        <f t="shared" si="2"/>
        <v>0</v>
      </c>
      <c r="AL22" s="25">
        <f t="shared" si="3"/>
        <v>0</v>
      </c>
      <c r="AM22" s="82">
        <f t="shared" si="4"/>
        <v>2</v>
      </c>
      <c r="AN22" s="86" t="s">
        <v>6</v>
      </c>
    </row>
    <row r="23" spans="1:40" s="87" customFormat="1" ht="20.100000000000001" customHeight="1" x14ac:dyDescent="0.2">
      <c r="A23" s="67" t="s">
        <v>54</v>
      </c>
      <c r="B23" s="96" t="s">
        <v>55</v>
      </c>
      <c r="C23" s="130" t="s">
        <v>49</v>
      </c>
      <c r="D23" s="97">
        <v>30</v>
      </c>
      <c r="E23" s="97">
        <v>30</v>
      </c>
      <c r="F23" s="97"/>
      <c r="G23" s="97"/>
      <c r="H23" s="131">
        <v>4</v>
      </c>
      <c r="I23" s="97"/>
      <c r="J23" s="97"/>
      <c r="K23" s="97"/>
      <c r="L23" s="97"/>
      <c r="M23" s="131"/>
      <c r="N23" s="98"/>
      <c r="O23" s="98"/>
      <c r="P23" s="98"/>
      <c r="Q23" s="98"/>
      <c r="R23" s="99"/>
      <c r="S23" s="98"/>
      <c r="T23" s="98"/>
      <c r="U23" s="98"/>
      <c r="V23" s="98"/>
      <c r="W23" s="99"/>
      <c r="X23" s="100"/>
      <c r="Y23" s="100"/>
      <c r="Z23" s="100"/>
      <c r="AA23" s="100"/>
      <c r="AB23" s="99"/>
      <c r="AC23" s="100"/>
      <c r="AD23" s="100"/>
      <c r="AE23" s="100"/>
      <c r="AF23" s="100"/>
      <c r="AG23" s="101"/>
      <c r="AH23" s="59">
        <f t="shared" si="5"/>
        <v>60</v>
      </c>
      <c r="AI23" s="55">
        <f t="shared" si="0"/>
        <v>30</v>
      </c>
      <c r="AJ23" s="25">
        <f t="shared" si="1"/>
        <v>30</v>
      </c>
      <c r="AK23" s="55">
        <f t="shared" si="2"/>
        <v>0</v>
      </c>
      <c r="AL23" s="25">
        <f t="shared" si="3"/>
        <v>0</v>
      </c>
      <c r="AM23" s="82">
        <f t="shared" si="4"/>
        <v>4</v>
      </c>
      <c r="AN23" s="86" t="s">
        <v>6</v>
      </c>
    </row>
    <row r="24" spans="1:40" s="87" customFormat="1" ht="20.100000000000001" customHeight="1" x14ac:dyDescent="0.2">
      <c r="A24" s="67" t="s">
        <v>56</v>
      </c>
      <c r="B24" s="95" t="s">
        <v>57</v>
      </c>
      <c r="C24" s="129" t="s">
        <v>53</v>
      </c>
      <c r="D24" s="97">
        <v>30</v>
      </c>
      <c r="E24" s="97">
        <v>15</v>
      </c>
      <c r="F24" s="97"/>
      <c r="G24" s="97"/>
      <c r="H24" s="131">
        <v>4</v>
      </c>
      <c r="I24" s="97"/>
      <c r="J24" s="97"/>
      <c r="K24" s="97"/>
      <c r="L24" s="97"/>
      <c r="M24" s="131"/>
      <c r="N24" s="98"/>
      <c r="O24" s="98"/>
      <c r="P24" s="98"/>
      <c r="Q24" s="98"/>
      <c r="R24" s="99"/>
      <c r="S24" s="98"/>
      <c r="T24" s="98"/>
      <c r="U24" s="98"/>
      <c r="V24" s="98"/>
      <c r="W24" s="99"/>
      <c r="X24" s="100"/>
      <c r="Y24" s="100"/>
      <c r="Z24" s="100"/>
      <c r="AA24" s="100"/>
      <c r="AB24" s="99"/>
      <c r="AC24" s="100"/>
      <c r="AD24" s="100"/>
      <c r="AE24" s="100"/>
      <c r="AF24" s="100"/>
      <c r="AG24" s="101"/>
      <c r="AH24" s="59">
        <f t="shared" si="5"/>
        <v>45</v>
      </c>
      <c r="AI24" s="55">
        <f t="shared" si="0"/>
        <v>30</v>
      </c>
      <c r="AJ24" s="25">
        <f t="shared" si="1"/>
        <v>15</v>
      </c>
      <c r="AK24" s="55">
        <f t="shared" si="2"/>
        <v>0</v>
      </c>
      <c r="AL24" s="25">
        <f t="shared" si="3"/>
        <v>0</v>
      </c>
      <c r="AM24" s="82">
        <f t="shared" si="4"/>
        <v>4</v>
      </c>
      <c r="AN24" s="86" t="s">
        <v>10</v>
      </c>
    </row>
    <row r="25" spans="1:40" s="87" customFormat="1" ht="20.100000000000001" customHeight="1" x14ac:dyDescent="0.2">
      <c r="A25" s="67" t="s">
        <v>58</v>
      </c>
      <c r="B25" s="95" t="s">
        <v>59</v>
      </c>
      <c r="C25" s="129" t="s">
        <v>53</v>
      </c>
      <c r="D25" s="97">
        <v>30</v>
      </c>
      <c r="E25" s="97"/>
      <c r="F25" s="97"/>
      <c r="G25" s="97"/>
      <c r="H25" s="131">
        <v>3</v>
      </c>
      <c r="I25" s="97"/>
      <c r="J25" s="97"/>
      <c r="K25" s="97"/>
      <c r="L25" s="97"/>
      <c r="M25" s="131"/>
      <c r="N25" s="98"/>
      <c r="O25" s="98"/>
      <c r="P25" s="98"/>
      <c r="Q25" s="98"/>
      <c r="R25" s="99"/>
      <c r="S25" s="98"/>
      <c r="T25" s="98"/>
      <c r="U25" s="98"/>
      <c r="V25" s="98"/>
      <c r="W25" s="99"/>
      <c r="X25" s="100"/>
      <c r="Y25" s="100"/>
      <c r="Z25" s="100"/>
      <c r="AA25" s="100"/>
      <c r="AB25" s="99"/>
      <c r="AC25" s="100"/>
      <c r="AD25" s="100"/>
      <c r="AE25" s="100"/>
      <c r="AF25" s="100"/>
      <c r="AG25" s="101"/>
      <c r="AH25" s="59">
        <f t="shared" si="5"/>
        <v>30</v>
      </c>
      <c r="AI25" s="55">
        <f t="shared" si="0"/>
        <v>30</v>
      </c>
      <c r="AJ25" s="25">
        <f t="shared" si="1"/>
        <v>0</v>
      </c>
      <c r="AK25" s="55">
        <f t="shared" si="2"/>
        <v>0</v>
      </c>
      <c r="AL25" s="25">
        <f t="shared" si="3"/>
        <v>0</v>
      </c>
      <c r="AM25" s="82">
        <f t="shared" si="4"/>
        <v>3</v>
      </c>
      <c r="AN25" s="86" t="s">
        <v>6</v>
      </c>
    </row>
    <row r="26" spans="1:40" s="87" customFormat="1" ht="20.100000000000001" customHeight="1" x14ac:dyDescent="0.2">
      <c r="A26" s="67" t="s">
        <v>60</v>
      </c>
      <c r="B26" s="95" t="s">
        <v>61</v>
      </c>
      <c r="C26" s="129" t="s">
        <v>62</v>
      </c>
      <c r="D26" s="97"/>
      <c r="E26" s="97"/>
      <c r="F26" s="97"/>
      <c r="G26" s="97"/>
      <c r="H26" s="131"/>
      <c r="I26" s="97">
        <v>15</v>
      </c>
      <c r="J26" s="97">
        <v>30</v>
      </c>
      <c r="K26" s="97"/>
      <c r="L26" s="97"/>
      <c r="M26" s="131">
        <v>4</v>
      </c>
      <c r="N26" s="98"/>
      <c r="O26" s="98"/>
      <c r="P26" s="98"/>
      <c r="Q26" s="98"/>
      <c r="R26" s="99"/>
      <c r="S26" s="98"/>
      <c r="T26" s="98"/>
      <c r="U26" s="98"/>
      <c r="V26" s="98"/>
      <c r="W26" s="99"/>
      <c r="X26" s="100"/>
      <c r="Y26" s="100"/>
      <c r="Z26" s="100"/>
      <c r="AA26" s="100"/>
      <c r="AB26" s="99"/>
      <c r="AC26" s="100"/>
      <c r="AD26" s="100"/>
      <c r="AE26" s="100"/>
      <c r="AF26" s="100"/>
      <c r="AG26" s="101"/>
      <c r="AH26" s="59">
        <f t="shared" si="5"/>
        <v>45</v>
      </c>
      <c r="AI26" s="55">
        <f t="shared" si="0"/>
        <v>15</v>
      </c>
      <c r="AJ26" s="25">
        <f t="shared" si="1"/>
        <v>30</v>
      </c>
      <c r="AK26" s="55">
        <f t="shared" si="2"/>
        <v>0</v>
      </c>
      <c r="AL26" s="25">
        <f t="shared" si="3"/>
        <v>0</v>
      </c>
      <c r="AM26" s="82">
        <f t="shared" si="4"/>
        <v>4</v>
      </c>
      <c r="AN26" s="86" t="s">
        <v>10</v>
      </c>
    </row>
    <row r="27" spans="1:40" s="87" customFormat="1" ht="20.100000000000001" customHeight="1" x14ac:dyDescent="0.2">
      <c r="A27" s="67" t="s">
        <v>63</v>
      </c>
      <c r="B27" s="95" t="s">
        <v>64</v>
      </c>
      <c r="C27" s="129" t="s">
        <v>65</v>
      </c>
      <c r="D27" s="97"/>
      <c r="E27" s="97"/>
      <c r="F27" s="97"/>
      <c r="G27" s="97"/>
      <c r="H27" s="131"/>
      <c r="I27" s="97">
        <v>30</v>
      </c>
      <c r="J27" s="97">
        <v>30</v>
      </c>
      <c r="K27" s="97"/>
      <c r="L27" s="97"/>
      <c r="M27" s="131">
        <v>4</v>
      </c>
      <c r="N27" s="98"/>
      <c r="O27" s="98"/>
      <c r="P27" s="98"/>
      <c r="Q27" s="98"/>
      <c r="R27" s="99"/>
      <c r="S27" s="98"/>
      <c r="T27" s="98"/>
      <c r="U27" s="98"/>
      <c r="V27" s="98"/>
      <c r="W27" s="99"/>
      <c r="X27" s="100"/>
      <c r="Y27" s="100"/>
      <c r="Z27" s="100"/>
      <c r="AA27" s="100"/>
      <c r="AB27" s="99"/>
      <c r="AC27" s="100"/>
      <c r="AD27" s="100"/>
      <c r="AE27" s="100"/>
      <c r="AF27" s="100"/>
      <c r="AG27" s="101"/>
      <c r="AH27" s="59">
        <f t="shared" si="5"/>
        <v>60</v>
      </c>
      <c r="AI27" s="55">
        <f t="shared" si="0"/>
        <v>30</v>
      </c>
      <c r="AJ27" s="25">
        <f t="shared" si="1"/>
        <v>30</v>
      </c>
      <c r="AK27" s="55">
        <f t="shared" si="2"/>
        <v>0</v>
      </c>
      <c r="AL27" s="25">
        <f t="shared" si="3"/>
        <v>0</v>
      </c>
      <c r="AM27" s="82">
        <f t="shared" si="4"/>
        <v>4</v>
      </c>
      <c r="AN27" s="86" t="s">
        <v>6</v>
      </c>
    </row>
    <row r="28" spans="1:40" s="87" customFormat="1" ht="20.100000000000001" customHeight="1" x14ac:dyDescent="0.2">
      <c r="A28" s="67" t="s">
        <v>66</v>
      </c>
      <c r="B28" s="95" t="s">
        <v>67</v>
      </c>
      <c r="C28" s="129" t="s">
        <v>65</v>
      </c>
      <c r="D28" s="97"/>
      <c r="E28" s="97"/>
      <c r="F28" s="97"/>
      <c r="G28" s="97"/>
      <c r="H28" s="131"/>
      <c r="I28" s="97">
        <v>30</v>
      </c>
      <c r="J28" s="97"/>
      <c r="K28" s="97"/>
      <c r="L28" s="97">
        <v>30</v>
      </c>
      <c r="M28" s="131">
        <v>4</v>
      </c>
      <c r="N28" s="98"/>
      <c r="O28" s="98"/>
      <c r="P28" s="98"/>
      <c r="Q28" s="98"/>
      <c r="R28" s="99"/>
      <c r="S28" s="98"/>
      <c r="T28" s="98"/>
      <c r="U28" s="98"/>
      <c r="V28" s="98"/>
      <c r="W28" s="99"/>
      <c r="X28" s="100"/>
      <c r="Y28" s="100"/>
      <c r="Z28" s="100"/>
      <c r="AA28" s="100"/>
      <c r="AB28" s="99"/>
      <c r="AC28" s="100"/>
      <c r="AD28" s="100"/>
      <c r="AE28" s="100"/>
      <c r="AF28" s="100"/>
      <c r="AG28" s="101"/>
      <c r="AH28" s="59">
        <f t="shared" si="5"/>
        <v>60</v>
      </c>
      <c r="AI28" s="55">
        <f t="shared" si="0"/>
        <v>30</v>
      </c>
      <c r="AJ28" s="25">
        <f t="shared" si="1"/>
        <v>0</v>
      </c>
      <c r="AK28" s="55">
        <f t="shared" si="2"/>
        <v>0</v>
      </c>
      <c r="AL28" s="25">
        <f t="shared" si="3"/>
        <v>30</v>
      </c>
      <c r="AM28" s="82">
        <f t="shared" si="4"/>
        <v>4</v>
      </c>
      <c r="AN28" s="86" t="s">
        <v>6</v>
      </c>
    </row>
    <row r="29" spans="1:40" s="87" customFormat="1" ht="20.100000000000001" customHeight="1" x14ac:dyDescent="0.2">
      <c r="A29" s="150" t="s">
        <v>68</v>
      </c>
      <c r="B29" s="151"/>
      <c r="C29" s="151"/>
      <c r="D29" s="151"/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58">
        <f>SUM(AI29:AL29)</f>
        <v>690</v>
      </c>
      <c r="AI29" s="57">
        <f>SUM(AI30:AI45)</f>
        <v>345</v>
      </c>
      <c r="AJ29" s="51">
        <f>SUM(AJ30:AJ45)</f>
        <v>255</v>
      </c>
      <c r="AK29" s="51">
        <f>SUM(AK30:AK45)</f>
        <v>45</v>
      </c>
      <c r="AL29" s="51">
        <f>SUM(AL30:AL45)</f>
        <v>45</v>
      </c>
      <c r="AM29" s="83">
        <f>SUM(AM30:AM45)</f>
        <v>44</v>
      </c>
      <c r="AN29" s="86"/>
    </row>
    <row r="30" spans="1:40" s="87" customFormat="1" ht="20.100000000000001" customHeight="1" x14ac:dyDescent="0.2">
      <c r="A30" s="67" t="s">
        <v>33</v>
      </c>
      <c r="B30" s="95" t="s">
        <v>69</v>
      </c>
      <c r="C30" s="30" t="s">
        <v>49</v>
      </c>
      <c r="D30" s="97">
        <v>30</v>
      </c>
      <c r="E30" s="97">
        <v>30</v>
      </c>
      <c r="F30" s="97"/>
      <c r="G30" s="97"/>
      <c r="H30" s="131">
        <v>4</v>
      </c>
      <c r="I30" s="97"/>
      <c r="J30" s="97"/>
      <c r="K30" s="97"/>
      <c r="L30" s="97"/>
      <c r="M30" s="131"/>
      <c r="N30" s="98"/>
      <c r="O30" s="98"/>
      <c r="P30" s="98"/>
      <c r="Q30" s="98"/>
      <c r="R30" s="99"/>
      <c r="S30" s="98"/>
      <c r="T30" s="98"/>
      <c r="U30" s="98"/>
      <c r="V30" s="98"/>
      <c r="W30" s="99"/>
      <c r="X30" s="100"/>
      <c r="Y30" s="100"/>
      <c r="Z30" s="100"/>
      <c r="AA30" s="100"/>
      <c r="AB30" s="99"/>
      <c r="AC30" s="100"/>
      <c r="AD30" s="100"/>
      <c r="AE30" s="100"/>
      <c r="AF30" s="100"/>
      <c r="AG30" s="101"/>
      <c r="AH30" s="59">
        <f>AI30+AJ30+AK30+AL30</f>
        <v>60</v>
      </c>
      <c r="AI30" s="55">
        <f t="shared" ref="AI30:AI45" si="6">D30+I30+N30+S30+X30+AC30</f>
        <v>30</v>
      </c>
      <c r="AJ30" s="25">
        <f t="shared" ref="AJ30:AJ45" si="7">E30+J30+O30+T30+Y30+AD30</f>
        <v>30</v>
      </c>
      <c r="AK30" s="55">
        <f t="shared" ref="AK30:AK45" si="8">F30+K30+P30+U30+Z30+AE30</f>
        <v>0</v>
      </c>
      <c r="AL30" s="25">
        <f t="shared" ref="AL30:AL45" si="9">G30+L30+Q30+V30+AA30+AF30</f>
        <v>0</v>
      </c>
      <c r="AM30" s="82">
        <f t="shared" ref="AM30:AM45" si="10">H30+M30+R30+W30+AB30+AG30</f>
        <v>4</v>
      </c>
      <c r="AN30" s="86" t="s">
        <v>6</v>
      </c>
    </row>
    <row r="31" spans="1:40" s="87" customFormat="1" ht="20.100000000000001" customHeight="1" x14ac:dyDescent="0.2">
      <c r="A31" s="67" t="s">
        <v>36</v>
      </c>
      <c r="B31" s="95" t="s">
        <v>70</v>
      </c>
      <c r="C31" s="30" t="s">
        <v>71</v>
      </c>
      <c r="D31" s="97"/>
      <c r="E31" s="97"/>
      <c r="F31" s="97"/>
      <c r="G31" s="97"/>
      <c r="H31" s="131"/>
      <c r="I31" s="97">
        <v>30</v>
      </c>
      <c r="J31" s="97">
        <v>15</v>
      </c>
      <c r="K31" s="97"/>
      <c r="L31" s="97"/>
      <c r="M31" s="131">
        <v>4</v>
      </c>
      <c r="N31" s="98"/>
      <c r="O31" s="98"/>
      <c r="P31" s="98"/>
      <c r="Q31" s="98"/>
      <c r="R31" s="99"/>
      <c r="S31" s="98"/>
      <c r="T31" s="98"/>
      <c r="U31" s="98"/>
      <c r="V31" s="98"/>
      <c r="W31" s="99"/>
      <c r="X31" s="100"/>
      <c r="Y31" s="100"/>
      <c r="Z31" s="100"/>
      <c r="AA31" s="100"/>
      <c r="AB31" s="99"/>
      <c r="AC31" s="100"/>
      <c r="AD31" s="100"/>
      <c r="AE31" s="100"/>
      <c r="AF31" s="100"/>
      <c r="AG31" s="101"/>
      <c r="AH31" s="59">
        <f t="shared" ref="AH31:AH45" si="11">AI31+AJ31+AK31+AL31</f>
        <v>45</v>
      </c>
      <c r="AI31" s="55">
        <f t="shared" si="6"/>
        <v>30</v>
      </c>
      <c r="AJ31" s="25">
        <f t="shared" si="7"/>
        <v>15</v>
      </c>
      <c r="AK31" s="55">
        <f t="shared" si="8"/>
        <v>0</v>
      </c>
      <c r="AL31" s="25">
        <f t="shared" si="9"/>
        <v>0</v>
      </c>
      <c r="AM31" s="82">
        <f t="shared" si="10"/>
        <v>4</v>
      </c>
      <c r="AN31" s="86" t="s">
        <v>6</v>
      </c>
    </row>
    <row r="32" spans="1:40" s="87" customFormat="1" ht="20.100000000000001" customHeight="1" x14ac:dyDescent="0.2">
      <c r="A32" s="67" t="s">
        <v>39</v>
      </c>
      <c r="B32" s="95" t="s">
        <v>72</v>
      </c>
      <c r="C32" s="30" t="s">
        <v>65</v>
      </c>
      <c r="D32" s="97"/>
      <c r="E32" s="97"/>
      <c r="F32" s="97"/>
      <c r="G32" s="97"/>
      <c r="H32" s="131"/>
      <c r="I32" s="97">
        <v>30</v>
      </c>
      <c r="J32" s="97">
        <v>30</v>
      </c>
      <c r="K32" s="97"/>
      <c r="L32" s="97"/>
      <c r="M32" s="131">
        <v>4</v>
      </c>
      <c r="N32" s="98"/>
      <c r="O32" s="98"/>
      <c r="P32" s="98"/>
      <c r="Q32" s="98"/>
      <c r="R32" s="99"/>
      <c r="S32" s="98"/>
      <c r="T32" s="98"/>
      <c r="U32" s="98"/>
      <c r="V32" s="98"/>
      <c r="W32" s="99"/>
      <c r="X32" s="100"/>
      <c r="Y32" s="100"/>
      <c r="Z32" s="100"/>
      <c r="AA32" s="100"/>
      <c r="AB32" s="99"/>
      <c r="AC32" s="100"/>
      <c r="AD32" s="100"/>
      <c r="AE32" s="100"/>
      <c r="AF32" s="100"/>
      <c r="AG32" s="101"/>
      <c r="AH32" s="59">
        <f t="shared" si="11"/>
        <v>60</v>
      </c>
      <c r="AI32" s="55">
        <f t="shared" si="6"/>
        <v>30</v>
      </c>
      <c r="AJ32" s="25">
        <f t="shared" si="7"/>
        <v>30</v>
      </c>
      <c r="AK32" s="55">
        <f t="shared" si="8"/>
        <v>0</v>
      </c>
      <c r="AL32" s="25">
        <f t="shared" si="9"/>
        <v>0</v>
      </c>
      <c r="AM32" s="82">
        <f>H32+M32+R32+W32+AB32+AG32</f>
        <v>4</v>
      </c>
      <c r="AN32" s="86" t="s">
        <v>6</v>
      </c>
    </row>
    <row r="33" spans="1:40" s="87" customFormat="1" ht="20.100000000000001" customHeight="1" x14ac:dyDescent="0.2">
      <c r="A33" s="67" t="s">
        <v>42</v>
      </c>
      <c r="B33" s="95" t="s">
        <v>73</v>
      </c>
      <c r="C33" s="94" t="s">
        <v>35</v>
      </c>
      <c r="D33" s="97"/>
      <c r="E33" s="97"/>
      <c r="F33" s="97"/>
      <c r="G33" s="97"/>
      <c r="H33" s="131"/>
      <c r="I33" s="97"/>
      <c r="J33" s="97"/>
      <c r="K33" s="97"/>
      <c r="L33" s="97"/>
      <c r="M33" s="131"/>
      <c r="N33" s="98">
        <v>30</v>
      </c>
      <c r="O33" s="98">
        <v>30</v>
      </c>
      <c r="P33" s="98"/>
      <c r="Q33" s="98"/>
      <c r="R33" s="99">
        <v>3</v>
      </c>
      <c r="S33" s="98"/>
      <c r="T33" s="98"/>
      <c r="U33" s="98"/>
      <c r="V33" s="98"/>
      <c r="W33" s="99"/>
      <c r="X33" s="100"/>
      <c r="Y33" s="100"/>
      <c r="Z33" s="100"/>
      <c r="AA33" s="100"/>
      <c r="AB33" s="99"/>
      <c r="AC33" s="100"/>
      <c r="AD33" s="100"/>
      <c r="AE33" s="100"/>
      <c r="AF33" s="100"/>
      <c r="AG33" s="101"/>
      <c r="AH33" s="59">
        <f t="shared" si="11"/>
        <v>60</v>
      </c>
      <c r="AI33" s="55">
        <f t="shared" si="6"/>
        <v>30</v>
      </c>
      <c r="AJ33" s="25">
        <f t="shared" si="7"/>
        <v>30</v>
      </c>
      <c r="AK33" s="55">
        <f t="shared" si="8"/>
        <v>0</v>
      </c>
      <c r="AL33" s="25">
        <f t="shared" si="9"/>
        <v>0</v>
      </c>
      <c r="AM33" s="82">
        <f t="shared" si="10"/>
        <v>3</v>
      </c>
      <c r="AN33" s="86" t="s">
        <v>10</v>
      </c>
    </row>
    <row r="34" spans="1:40" s="87" customFormat="1" ht="20.100000000000001" customHeight="1" x14ac:dyDescent="0.2">
      <c r="A34" s="67" t="s">
        <v>45</v>
      </c>
      <c r="B34" s="95" t="s">
        <v>74</v>
      </c>
      <c r="C34" s="30" t="s">
        <v>49</v>
      </c>
      <c r="D34" s="97">
        <v>15</v>
      </c>
      <c r="E34" s="97"/>
      <c r="F34" s="97"/>
      <c r="G34" s="97">
        <v>15</v>
      </c>
      <c r="H34" s="131">
        <v>2</v>
      </c>
      <c r="I34" s="97"/>
      <c r="J34" s="97"/>
      <c r="K34" s="97"/>
      <c r="L34" s="97"/>
      <c r="M34" s="131"/>
      <c r="N34" s="98"/>
      <c r="O34" s="98"/>
      <c r="P34" s="98"/>
      <c r="Q34" s="98"/>
      <c r="R34" s="99"/>
      <c r="S34" s="98"/>
      <c r="T34" s="98"/>
      <c r="U34" s="98"/>
      <c r="V34" s="98"/>
      <c r="W34" s="99"/>
      <c r="X34" s="100"/>
      <c r="Y34" s="100"/>
      <c r="Z34" s="100"/>
      <c r="AA34" s="100"/>
      <c r="AB34" s="99"/>
      <c r="AC34" s="100"/>
      <c r="AD34" s="100"/>
      <c r="AE34" s="100"/>
      <c r="AF34" s="100"/>
      <c r="AG34" s="101"/>
      <c r="AH34" s="59">
        <f t="shared" si="11"/>
        <v>30</v>
      </c>
      <c r="AI34" s="55">
        <f t="shared" si="6"/>
        <v>15</v>
      </c>
      <c r="AJ34" s="25">
        <f t="shared" si="7"/>
        <v>0</v>
      </c>
      <c r="AK34" s="55">
        <f t="shared" si="8"/>
        <v>0</v>
      </c>
      <c r="AL34" s="25">
        <f t="shared" si="9"/>
        <v>15</v>
      </c>
      <c r="AM34" s="82">
        <f t="shared" si="10"/>
        <v>2</v>
      </c>
      <c r="AN34" s="86" t="s">
        <v>6</v>
      </c>
    </row>
    <row r="35" spans="1:40" s="87" customFormat="1" ht="20.100000000000001" customHeight="1" x14ac:dyDescent="0.2">
      <c r="A35" s="67" t="s">
        <v>47</v>
      </c>
      <c r="B35" s="95" t="s">
        <v>75</v>
      </c>
      <c r="C35" s="30" t="s">
        <v>35</v>
      </c>
      <c r="D35" s="97"/>
      <c r="E35" s="97"/>
      <c r="F35" s="97"/>
      <c r="G35" s="97"/>
      <c r="H35" s="131"/>
      <c r="I35" s="97"/>
      <c r="J35" s="97"/>
      <c r="K35" s="97"/>
      <c r="L35" s="97"/>
      <c r="M35" s="131"/>
      <c r="N35" s="98">
        <v>30</v>
      </c>
      <c r="O35" s="98">
        <v>30</v>
      </c>
      <c r="P35" s="98"/>
      <c r="Q35" s="98"/>
      <c r="R35" s="99">
        <v>3</v>
      </c>
      <c r="S35" s="98"/>
      <c r="T35" s="98"/>
      <c r="U35" s="98"/>
      <c r="V35" s="98"/>
      <c r="W35" s="102"/>
      <c r="X35" s="100"/>
      <c r="Y35" s="100"/>
      <c r="Z35" s="100"/>
      <c r="AA35" s="100"/>
      <c r="AB35" s="99"/>
      <c r="AC35" s="100"/>
      <c r="AD35" s="100"/>
      <c r="AE35" s="100"/>
      <c r="AF35" s="100"/>
      <c r="AG35" s="101"/>
      <c r="AH35" s="59">
        <f t="shared" si="11"/>
        <v>60</v>
      </c>
      <c r="AI35" s="55">
        <f>D35+I35+N35+S35+X35+AC35</f>
        <v>30</v>
      </c>
      <c r="AJ35" s="25">
        <f>E35+J35+O35+T35+Y35+AD35</f>
        <v>30</v>
      </c>
      <c r="AK35" s="55">
        <f>F35+K35+P35+U35+Z35+AE35</f>
        <v>0</v>
      </c>
      <c r="AL35" s="25">
        <f>G35+L35+Q35+V35+AA35+AF35</f>
        <v>0</v>
      </c>
      <c r="AM35" s="82">
        <f>H35+M35+R35+W35+AB35+AG35</f>
        <v>3</v>
      </c>
      <c r="AN35" s="86" t="s">
        <v>6</v>
      </c>
    </row>
    <row r="36" spans="1:40" s="87" customFormat="1" ht="20.100000000000001" customHeight="1" x14ac:dyDescent="0.2">
      <c r="A36" s="67" t="s">
        <v>50</v>
      </c>
      <c r="B36" s="95" t="s">
        <v>142</v>
      </c>
      <c r="C36" s="94" t="s">
        <v>81</v>
      </c>
      <c r="D36" s="97"/>
      <c r="E36" s="97"/>
      <c r="F36" s="97"/>
      <c r="G36" s="97"/>
      <c r="H36" s="131"/>
      <c r="I36" s="97"/>
      <c r="J36" s="97"/>
      <c r="K36" s="97"/>
      <c r="L36" s="97"/>
      <c r="M36" s="131"/>
      <c r="N36" s="98"/>
      <c r="O36" s="98"/>
      <c r="P36" s="98"/>
      <c r="Q36" s="98"/>
      <c r="R36" s="99"/>
      <c r="S36" s="98"/>
      <c r="T36" s="98"/>
      <c r="U36" s="98"/>
      <c r="V36" s="98">
        <v>30</v>
      </c>
      <c r="W36" s="102">
        <v>2</v>
      </c>
      <c r="X36" s="100"/>
      <c r="Y36" s="100"/>
      <c r="Z36" s="100"/>
      <c r="AA36" s="100"/>
      <c r="AB36" s="99"/>
      <c r="AC36" s="100"/>
      <c r="AD36" s="100"/>
      <c r="AE36" s="100"/>
      <c r="AF36" s="100"/>
      <c r="AG36" s="101"/>
      <c r="AH36" s="59">
        <f t="shared" si="11"/>
        <v>30</v>
      </c>
      <c r="AI36" s="55">
        <f t="shared" si="6"/>
        <v>0</v>
      </c>
      <c r="AJ36" s="25">
        <f t="shared" si="7"/>
        <v>0</v>
      </c>
      <c r="AK36" s="55">
        <f t="shared" si="8"/>
        <v>0</v>
      </c>
      <c r="AL36" s="25">
        <f t="shared" si="9"/>
        <v>30</v>
      </c>
      <c r="AM36" s="82">
        <f t="shared" si="10"/>
        <v>2</v>
      </c>
      <c r="AN36" s="86" t="s">
        <v>6</v>
      </c>
    </row>
    <row r="37" spans="1:40" s="87" customFormat="1" ht="20.100000000000001" customHeight="1" x14ac:dyDescent="0.2">
      <c r="A37" s="67" t="s">
        <v>52</v>
      </c>
      <c r="B37" s="95" t="s">
        <v>141</v>
      </c>
      <c r="C37" s="30" t="s">
        <v>84</v>
      </c>
      <c r="D37" s="97"/>
      <c r="E37" s="97"/>
      <c r="F37" s="97"/>
      <c r="G37" s="97"/>
      <c r="H37" s="131"/>
      <c r="I37" s="97"/>
      <c r="J37" s="97"/>
      <c r="K37" s="97"/>
      <c r="L37" s="97"/>
      <c r="M37" s="131"/>
      <c r="N37" s="98"/>
      <c r="O37" s="98"/>
      <c r="P37" s="98"/>
      <c r="Q37" s="98"/>
      <c r="R37" s="99"/>
      <c r="S37" s="98">
        <v>15</v>
      </c>
      <c r="T37" s="98"/>
      <c r="U37" s="98"/>
      <c r="V37" s="98"/>
      <c r="W37" s="99">
        <v>1</v>
      </c>
      <c r="X37" s="100"/>
      <c r="Y37" s="100"/>
      <c r="Z37" s="100"/>
      <c r="AA37" s="100"/>
      <c r="AB37" s="99"/>
      <c r="AC37" s="100"/>
      <c r="AD37" s="100"/>
      <c r="AE37" s="100"/>
      <c r="AF37" s="100"/>
      <c r="AG37" s="101"/>
      <c r="AH37" s="59">
        <f t="shared" si="11"/>
        <v>15</v>
      </c>
      <c r="AI37" s="55">
        <f t="shared" si="6"/>
        <v>15</v>
      </c>
      <c r="AJ37" s="25">
        <f t="shared" si="7"/>
        <v>0</v>
      </c>
      <c r="AK37" s="55">
        <f t="shared" si="8"/>
        <v>0</v>
      </c>
      <c r="AL37" s="25">
        <f t="shared" si="9"/>
        <v>0</v>
      </c>
      <c r="AM37" s="82">
        <f t="shared" ref="AM37:AM43" si="12">H37+M37+R37+W37+AB37+AG37</f>
        <v>1</v>
      </c>
      <c r="AN37" s="86" t="s">
        <v>6</v>
      </c>
    </row>
    <row r="38" spans="1:40" s="87" customFormat="1" ht="20.100000000000001" customHeight="1" x14ac:dyDescent="0.2">
      <c r="A38" s="67" t="s">
        <v>54</v>
      </c>
      <c r="B38" s="95" t="s">
        <v>77</v>
      </c>
      <c r="C38" s="30" t="s">
        <v>65</v>
      </c>
      <c r="D38" s="97"/>
      <c r="E38" s="97"/>
      <c r="F38" s="97"/>
      <c r="G38" s="97"/>
      <c r="H38" s="131"/>
      <c r="I38" s="97">
        <v>15</v>
      </c>
      <c r="J38" s="97">
        <v>15</v>
      </c>
      <c r="K38" s="97">
        <v>15</v>
      </c>
      <c r="L38" s="97"/>
      <c r="M38" s="131">
        <v>4</v>
      </c>
      <c r="N38" s="98"/>
      <c r="O38" s="98"/>
      <c r="P38" s="98"/>
      <c r="Q38" s="98"/>
      <c r="R38" s="99"/>
      <c r="S38" s="98"/>
      <c r="T38" s="98"/>
      <c r="U38" s="98"/>
      <c r="V38" s="98"/>
      <c r="W38" s="99"/>
      <c r="X38" s="100"/>
      <c r="Y38" s="100"/>
      <c r="Z38" s="100"/>
      <c r="AA38" s="100"/>
      <c r="AB38" s="99"/>
      <c r="AC38" s="100"/>
      <c r="AD38" s="100"/>
      <c r="AE38" s="100"/>
      <c r="AF38" s="100"/>
      <c r="AG38" s="101"/>
      <c r="AH38" s="59">
        <f t="shared" si="11"/>
        <v>45</v>
      </c>
      <c r="AI38" s="55">
        <f>D38+I38+N38+S38+X38+AC38</f>
        <v>15</v>
      </c>
      <c r="AJ38" s="25">
        <f>E38+J38+O38+T38+Y38+AD38</f>
        <v>15</v>
      </c>
      <c r="AK38" s="55">
        <f>F38+K38+P38+U38+Z38+AE38</f>
        <v>15</v>
      </c>
      <c r="AL38" s="25">
        <f>G38+L38+Q38+V38+AA38+AF38</f>
        <v>0</v>
      </c>
      <c r="AM38" s="82">
        <f t="shared" si="12"/>
        <v>4</v>
      </c>
      <c r="AN38" s="86" t="s">
        <v>6</v>
      </c>
    </row>
    <row r="39" spans="1:40" s="87" customFormat="1" ht="20.100000000000001" customHeight="1" x14ac:dyDescent="0.2">
      <c r="A39" s="67" t="s">
        <v>56</v>
      </c>
      <c r="B39" s="95" t="s">
        <v>79</v>
      </c>
      <c r="C39" s="30" t="s">
        <v>78</v>
      </c>
      <c r="D39" s="97"/>
      <c r="E39" s="97"/>
      <c r="F39" s="97"/>
      <c r="G39" s="97"/>
      <c r="H39" s="131"/>
      <c r="I39" s="97"/>
      <c r="J39" s="97"/>
      <c r="K39" s="97"/>
      <c r="L39" s="97"/>
      <c r="M39" s="131"/>
      <c r="N39" s="98"/>
      <c r="O39" s="98"/>
      <c r="P39" s="98"/>
      <c r="Q39" s="98"/>
      <c r="R39" s="99"/>
      <c r="S39" s="98">
        <v>30</v>
      </c>
      <c r="T39" s="98">
        <v>30</v>
      </c>
      <c r="U39" s="98"/>
      <c r="V39" s="98"/>
      <c r="W39" s="99">
        <v>3</v>
      </c>
      <c r="X39" s="100"/>
      <c r="Y39" s="100"/>
      <c r="Z39" s="100"/>
      <c r="AA39" s="100"/>
      <c r="AB39" s="99"/>
      <c r="AC39" s="100"/>
      <c r="AD39" s="100"/>
      <c r="AE39" s="100"/>
      <c r="AF39" s="100"/>
      <c r="AG39" s="101"/>
      <c r="AH39" s="59">
        <f>AI39+AJ39+AK39+AL39</f>
        <v>60</v>
      </c>
      <c r="AI39" s="55">
        <f t="shared" si="6"/>
        <v>30</v>
      </c>
      <c r="AJ39" s="25">
        <f t="shared" si="7"/>
        <v>30</v>
      </c>
      <c r="AK39" s="55">
        <f t="shared" si="8"/>
        <v>0</v>
      </c>
      <c r="AL39" s="25">
        <f t="shared" si="9"/>
        <v>0</v>
      </c>
      <c r="AM39" s="82">
        <f t="shared" si="12"/>
        <v>3</v>
      </c>
      <c r="AN39" s="86" t="s">
        <v>6</v>
      </c>
    </row>
    <row r="40" spans="1:40" s="87" customFormat="1" ht="20.100000000000001" customHeight="1" x14ac:dyDescent="0.2">
      <c r="A40" s="67" t="s">
        <v>58</v>
      </c>
      <c r="B40" s="95" t="s">
        <v>80</v>
      </c>
      <c r="C40" s="94" t="s">
        <v>81</v>
      </c>
      <c r="D40" s="97"/>
      <c r="E40" s="97"/>
      <c r="F40" s="97"/>
      <c r="G40" s="97"/>
      <c r="H40" s="131"/>
      <c r="I40" s="97"/>
      <c r="J40" s="97"/>
      <c r="K40" s="97"/>
      <c r="L40" s="97"/>
      <c r="M40" s="131"/>
      <c r="N40" s="98"/>
      <c r="O40" s="98"/>
      <c r="P40" s="98"/>
      <c r="Q40" s="98"/>
      <c r="R40" s="131"/>
      <c r="S40" s="98">
        <v>15</v>
      </c>
      <c r="T40" s="98">
        <v>15</v>
      </c>
      <c r="U40" s="98"/>
      <c r="V40" s="98"/>
      <c r="W40" s="131">
        <v>2</v>
      </c>
      <c r="X40" s="100"/>
      <c r="Y40" s="100"/>
      <c r="Z40" s="100"/>
      <c r="AA40" s="100"/>
      <c r="AB40" s="131"/>
      <c r="AC40" s="100"/>
      <c r="AD40" s="100"/>
      <c r="AE40" s="100"/>
      <c r="AF40" s="100"/>
      <c r="AG40" s="131"/>
      <c r="AH40" s="59">
        <f>AI40+AJ40+AK40+AL40</f>
        <v>30</v>
      </c>
      <c r="AI40" s="55">
        <f t="shared" si="6"/>
        <v>15</v>
      </c>
      <c r="AJ40" s="25">
        <f t="shared" si="7"/>
        <v>15</v>
      </c>
      <c r="AK40" s="55">
        <f t="shared" si="8"/>
        <v>0</v>
      </c>
      <c r="AL40" s="25">
        <f t="shared" si="9"/>
        <v>0</v>
      </c>
      <c r="AM40" s="82">
        <f t="shared" si="12"/>
        <v>2</v>
      </c>
      <c r="AN40" s="86" t="s">
        <v>6</v>
      </c>
    </row>
    <row r="41" spans="1:40" s="87" customFormat="1" ht="20.100000000000001" customHeight="1" x14ac:dyDescent="0.2">
      <c r="A41" s="67" t="s">
        <v>60</v>
      </c>
      <c r="B41" s="95" t="s">
        <v>143</v>
      </c>
      <c r="C41" s="94" t="s">
        <v>76</v>
      </c>
      <c r="D41" s="97"/>
      <c r="E41" s="97"/>
      <c r="F41" s="97"/>
      <c r="G41" s="97"/>
      <c r="H41" s="131"/>
      <c r="I41" s="97"/>
      <c r="J41" s="97"/>
      <c r="K41" s="97"/>
      <c r="L41" s="97"/>
      <c r="M41" s="131"/>
      <c r="N41" s="98"/>
      <c r="O41" s="98">
        <v>30</v>
      </c>
      <c r="P41" s="98"/>
      <c r="Q41" s="98"/>
      <c r="R41" s="131">
        <v>2</v>
      </c>
      <c r="S41" s="98"/>
      <c r="T41" s="98"/>
      <c r="U41" s="98"/>
      <c r="V41" s="98"/>
      <c r="W41" s="131"/>
      <c r="X41" s="100"/>
      <c r="Y41" s="100"/>
      <c r="Z41" s="100"/>
      <c r="AA41" s="100"/>
      <c r="AB41" s="131"/>
      <c r="AC41" s="100"/>
      <c r="AD41" s="100"/>
      <c r="AE41" s="100"/>
      <c r="AF41" s="100"/>
      <c r="AG41" s="131"/>
      <c r="AH41" s="59">
        <f>AI41+AJ41+AK41+AL41</f>
        <v>30</v>
      </c>
      <c r="AI41" s="55">
        <f t="shared" ref="AI41" si="13">D41+I41+N41+S41+X41+AC41</f>
        <v>0</v>
      </c>
      <c r="AJ41" s="25">
        <f t="shared" ref="AJ41" si="14">E41+J41+O41+T41+Y41+AD41</f>
        <v>30</v>
      </c>
      <c r="AK41" s="55">
        <f t="shared" ref="AK41" si="15">F41+K41+P41+U41+Z41+AE41</f>
        <v>0</v>
      </c>
      <c r="AL41" s="25">
        <f t="shared" ref="AL41" si="16">G41+L41+Q41+V41+AA41+AF41</f>
        <v>0</v>
      </c>
      <c r="AM41" s="82">
        <f t="shared" ref="AM41" si="17">H41+M41+R41+W41+AB41+AG41</f>
        <v>2</v>
      </c>
      <c r="AN41" s="86"/>
    </row>
    <row r="42" spans="1:40" s="87" customFormat="1" ht="20.100000000000001" customHeight="1" x14ac:dyDescent="0.2">
      <c r="A42" s="67" t="s">
        <v>63</v>
      </c>
      <c r="B42" s="95" t="s">
        <v>82</v>
      </c>
      <c r="C42" s="94" t="s">
        <v>81</v>
      </c>
      <c r="D42" s="97"/>
      <c r="E42" s="97"/>
      <c r="F42" s="97"/>
      <c r="G42" s="97"/>
      <c r="H42" s="131"/>
      <c r="I42" s="97"/>
      <c r="J42" s="97"/>
      <c r="K42" s="97"/>
      <c r="L42" s="97"/>
      <c r="M42" s="131"/>
      <c r="N42" s="98"/>
      <c r="O42" s="98"/>
      <c r="P42" s="98"/>
      <c r="Q42" s="98"/>
      <c r="R42" s="131"/>
      <c r="S42" s="98">
        <v>30</v>
      </c>
      <c r="T42" s="98">
        <v>30</v>
      </c>
      <c r="U42" s="98"/>
      <c r="V42" s="98"/>
      <c r="W42" s="131">
        <v>3</v>
      </c>
      <c r="X42" s="100"/>
      <c r="Y42" s="100"/>
      <c r="Z42" s="100"/>
      <c r="AA42" s="100"/>
      <c r="AB42" s="131"/>
      <c r="AC42" s="100"/>
      <c r="AD42" s="100"/>
      <c r="AE42" s="100"/>
      <c r="AF42" s="100"/>
      <c r="AG42" s="131"/>
      <c r="AH42" s="59">
        <f>AI42+AJ42+AK42+AL42</f>
        <v>60</v>
      </c>
      <c r="AI42" s="55">
        <f t="shared" si="6"/>
        <v>30</v>
      </c>
      <c r="AJ42" s="25">
        <f t="shared" si="7"/>
        <v>30</v>
      </c>
      <c r="AK42" s="55">
        <f t="shared" si="8"/>
        <v>0</v>
      </c>
      <c r="AL42" s="25">
        <f t="shared" si="9"/>
        <v>0</v>
      </c>
      <c r="AM42" s="82">
        <f t="shared" si="12"/>
        <v>3</v>
      </c>
      <c r="AN42" s="86" t="s">
        <v>10</v>
      </c>
    </row>
    <row r="43" spans="1:40" s="87" customFormat="1" ht="20.100000000000001" customHeight="1" x14ac:dyDescent="0.2">
      <c r="A43" s="67" t="s">
        <v>66</v>
      </c>
      <c r="B43" s="95" t="s">
        <v>83</v>
      </c>
      <c r="C43" s="30" t="s">
        <v>84</v>
      </c>
      <c r="D43" s="97"/>
      <c r="E43" s="97"/>
      <c r="F43" s="97"/>
      <c r="G43" s="97"/>
      <c r="H43" s="131"/>
      <c r="I43" s="97"/>
      <c r="J43" s="97"/>
      <c r="K43" s="97"/>
      <c r="L43" s="97"/>
      <c r="M43" s="131"/>
      <c r="N43" s="98"/>
      <c r="O43" s="98"/>
      <c r="P43" s="98"/>
      <c r="Q43" s="98"/>
      <c r="R43" s="99"/>
      <c r="S43" s="98">
        <v>15</v>
      </c>
      <c r="T43" s="98"/>
      <c r="U43" s="98">
        <v>30</v>
      </c>
      <c r="V43" s="98"/>
      <c r="W43" s="99">
        <v>3</v>
      </c>
      <c r="X43" s="100"/>
      <c r="Y43" s="100"/>
      <c r="Z43" s="100"/>
      <c r="AA43" s="100"/>
      <c r="AB43" s="99"/>
      <c r="AC43" s="100"/>
      <c r="AD43" s="100"/>
      <c r="AE43" s="100"/>
      <c r="AF43" s="100"/>
      <c r="AG43" s="101"/>
      <c r="AH43" s="59">
        <f t="shared" si="11"/>
        <v>45</v>
      </c>
      <c r="AI43" s="55">
        <f t="shared" si="6"/>
        <v>15</v>
      </c>
      <c r="AJ43" s="25">
        <f t="shared" si="7"/>
        <v>0</v>
      </c>
      <c r="AK43" s="55">
        <f t="shared" si="8"/>
        <v>30</v>
      </c>
      <c r="AL43" s="25">
        <f t="shared" si="9"/>
        <v>0</v>
      </c>
      <c r="AM43" s="82">
        <f t="shared" si="12"/>
        <v>3</v>
      </c>
      <c r="AN43" s="86" t="s">
        <v>6</v>
      </c>
    </row>
    <row r="44" spans="1:40" s="87" customFormat="1" ht="20.100000000000001" customHeight="1" x14ac:dyDescent="0.2">
      <c r="A44" s="67" t="s">
        <v>87</v>
      </c>
      <c r="B44" s="95" t="s">
        <v>85</v>
      </c>
      <c r="C44" s="30" t="s">
        <v>86</v>
      </c>
      <c r="D44" s="97"/>
      <c r="E44" s="97"/>
      <c r="F44" s="97"/>
      <c r="G44" s="97"/>
      <c r="H44" s="131"/>
      <c r="I44" s="97">
        <v>15</v>
      </c>
      <c r="J44" s="97"/>
      <c r="K44" s="97"/>
      <c r="L44" s="97"/>
      <c r="M44" s="131">
        <v>1</v>
      </c>
      <c r="N44" s="98">
        <v>15</v>
      </c>
      <c r="O44" s="98"/>
      <c r="P44" s="98"/>
      <c r="Q44" s="98"/>
      <c r="R44" s="99">
        <v>1</v>
      </c>
      <c r="S44" s="98"/>
      <c r="T44" s="98"/>
      <c r="U44" s="98"/>
      <c r="V44" s="98"/>
      <c r="W44" s="99"/>
      <c r="X44" s="100"/>
      <c r="Y44" s="100"/>
      <c r="Z44" s="100"/>
      <c r="AA44" s="100"/>
      <c r="AB44" s="99"/>
      <c r="AC44" s="100"/>
      <c r="AD44" s="100"/>
      <c r="AE44" s="100"/>
      <c r="AF44" s="100"/>
      <c r="AG44" s="101"/>
      <c r="AH44" s="59">
        <f t="shared" si="11"/>
        <v>30</v>
      </c>
      <c r="AI44" s="55">
        <f t="shared" si="6"/>
        <v>30</v>
      </c>
      <c r="AJ44" s="25">
        <f t="shared" si="7"/>
        <v>0</v>
      </c>
      <c r="AK44" s="55">
        <f t="shared" si="8"/>
        <v>0</v>
      </c>
      <c r="AL44" s="25">
        <f t="shared" si="9"/>
        <v>0</v>
      </c>
      <c r="AM44" s="82">
        <f t="shared" si="10"/>
        <v>2</v>
      </c>
      <c r="AN44" s="86" t="s">
        <v>6</v>
      </c>
    </row>
    <row r="45" spans="1:40" s="87" customFormat="1" ht="20.100000000000001" customHeight="1" x14ac:dyDescent="0.2">
      <c r="A45" s="67" t="s">
        <v>144</v>
      </c>
      <c r="B45" s="95" t="s">
        <v>88</v>
      </c>
      <c r="C45" s="30" t="s">
        <v>86</v>
      </c>
      <c r="D45" s="97"/>
      <c r="E45" s="97"/>
      <c r="F45" s="97"/>
      <c r="G45" s="97"/>
      <c r="H45" s="131"/>
      <c r="I45" s="97">
        <v>15</v>
      </c>
      <c r="J45" s="97"/>
      <c r="K45" s="97"/>
      <c r="L45" s="97"/>
      <c r="M45" s="131">
        <v>1</v>
      </c>
      <c r="N45" s="98">
        <v>15</v>
      </c>
      <c r="O45" s="98"/>
      <c r="P45" s="98"/>
      <c r="Q45" s="98"/>
      <c r="R45" s="99">
        <v>1</v>
      </c>
      <c r="S45" s="98"/>
      <c r="T45" s="98"/>
      <c r="U45" s="98"/>
      <c r="V45" s="98"/>
      <c r="W45" s="99"/>
      <c r="X45" s="100"/>
      <c r="Y45" s="135"/>
      <c r="Z45" s="135"/>
      <c r="AA45" s="100"/>
      <c r="AB45" s="99"/>
      <c r="AC45" s="100"/>
      <c r="AD45" s="100"/>
      <c r="AE45" s="100"/>
      <c r="AF45" s="100"/>
      <c r="AG45" s="101"/>
      <c r="AH45" s="59">
        <f t="shared" si="11"/>
        <v>30</v>
      </c>
      <c r="AI45" s="55">
        <f t="shared" si="6"/>
        <v>30</v>
      </c>
      <c r="AJ45" s="25">
        <f t="shared" si="7"/>
        <v>0</v>
      </c>
      <c r="AK45" s="55">
        <f t="shared" si="8"/>
        <v>0</v>
      </c>
      <c r="AL45" s="25">
        <f t="shared" si="9"/>
        <v>0</v>
      </c>
      <c r="AM45" s="82">
        <f t="shared" si="10"/>
        <v>2</v>
      </c>
      <c r="AN45" s="86" t="s">
        <v>6</v>
      </c>
    </row>
    <row r="46" spans="1:40" s="87" customFormat="1" ht="20.100000000000001" customHeight="1" x14ac:dyDescent="0.2">
      <c r="A46" s="150" t="s">
        <v>89</v>
      </c>
      <c r="B46" s="151"/>
      <c r="C46" s="151"/>
      <c r="D46" s="151"/>
      <c r="E46" s="151"/>
      <c r="F46" s="151"/>
      <c r="G46" s="151"/>
      <c r="H46" s="151"/>
      <c r="I46" s="151"/>
      <c r="J46" s="151"/>
      <c r="K46" s="151"/>
      <c r="L46" s="151"/>
      <c r="M46" s="151"/>
      <c r="N46" s="151"/>
      <c r="O46" s="151"/>
      <c r="P46" s="151"/>
      <c r="Q46" s="151"/>
      <c r="R46" s="151"/>
      <c r="S46" s="151"/>
      <c r="T46" s="151"/>
      <c r="U46" s="151"/>
      <c r="V46" s="151"/>
      <c r="W46" s="151"/>
      <c r="X46" s="151"/>
      <c r="Y46" s="151"/>
      <c r="Z46" s="151"/>
      <c r="AA46" s="151"/>
      <c r="AB46" s="151"/>
      <c r="AC46" s="151"/>
      <c r="AD46" s="151"/>
      <c r="AE46" s="151"/>
      <c r="AF46" s="151"/>
      <c r="AG46" s="151"/>
      <c r="AH46" s="58">
        <f>SUM(AI46:AL46)</f>
        <v>435</v>
      </c>
      <c r="AI46" s="56">
        <f>AI47</f>
        <v>135</v>
      </c>
      <c r="AJ46" s="23">
        <f>AJ47</f>
        <v>105</v>
      </c>
      <c r="AK46" s="23">
        <f>AK47</f>
        <v>0</v>
      </c>
      <c r="AL46" s="23">
        <f>AL47</f>
        <v>195</v>
      </c>
      <c r="AM46" s="81">
        <f>AM47</f>
        <v>44</v>
      </c>
      <c r="AN46" s="86"/>
    </row>
    <row r="47" spans="1:40" s="87" customFormat="1" ht="20.100000000000001" customHeight="1" x14ac:dyDescent="0.2">
      <c r="A47" s="67" t="s">
        <v>33</v>
      </c>
      <c r="B47" s="95" t="s">
        <v>90</v>
      </c>
      <c r="C47" s="31"/>
      <c r="D47" s="97"/>
      <c r="E47" s="97"/>
      <c r="F47" s="97"/>
      <c r="G47" s="97"/>
      <c r="H47" s="99"/>
      <c r="I47" s="97"/>
      <c r="J47" s="97"/>
      <c r="K47" s="97"/>
      <c r="L47" s="97"/>
      <c r="M47" s="99"/>
      <c r="N47" s="98"/>
      <c r="O47" s="98"/>
      <c r="P47" s="98"/>
      <c r="Q47" s="98"/>
      <c r="R47" s="99"/>
      <c r="S47" s="98">
        <f>PiSU!S26</f>
        <v>45</v>
      </c>
      <c r="T47" s="98">
        <f>PiSU!T26</f>
        <v>60</v>
      </c>
      <c r="U47" s="98">
        <f>PiSU!U26</f>
        <v>0</v>
      </c>
      <c r="V47" s="98">
        <f>PiSU!V26</f>
        <v>30</v>
      </c>
      <c r="W47" s="145">
        <f>PiSU!W26</f>
        <v>12</v>
      </c>
      <c r="X47" s="135">
        <f>PiSU!X26</f>
        <v>30</v>
      </c>
      <c r="Y47" s="135">
        <f>PiSU!Y26</f>
        <v>15</v>
      </c>
      <c r="Z47" s="135">
        <f>PiSU!Z26</f>
        <v>0</v>
      </c>
      <c r="AA47" s="135">
        <f>PiSU!AA26</f>
        <v>30</v>
      </c>
      <c r="AB47" s="145">
        <f>PiSU!AB26</f>
        <v>8</v>
      </c>
      <c r="AC47" s="135">
        <f>PiSU!AC26</f>
        <v>60</v>
      </c>
      <c r="AD47" s="135">
        <f>PiSU!AD26</f>
        <v>30</v>
      </c>
      <c r="AE47" s="135">
        <f>PiSU!AE26</f>
        <v>0</v>
      </c>
      <c r="AF47" s="135">
        <f>PiSU!AF26</f>
        <v>135</v>
      </c>
      <c r="AG47" s="145">
        <f>PiSU!AG26</f>
        <v>24</v>
      </c>
      <c r="AH47" s="85">
        <f>SUM(AI47:AL47)</f>
        <v>435</v>
      </c>
      <c r="AI47" s="55">
        <f>D47+I47+N47+S47+X47+AC47</f>
        <v>135</v>
      </c>
      <c r="AJ47" s="25">
        <f>E47+J47+O47+T47+Y47+AD47</f>
        <v>105</v>
      </c>
      <c r="AK47" s="25">
        <f>F47+K47+P47+U47+Z47+AE47</f>
        <v>0</v>
      </c>
      <c r="AL47" s="25">
        <f>G47+L47+Q47+V47+AA47+AF47</f>
        <v>195</v>
      </c>
      <c r="AM47" s="82">
        <f>H47+M47+R47+W47+AB47+AG47</f>
        <v>44</v>
      </c>
      <c r="AN47" s="86" t="s">
        <v>6</v>
      </c>
    </row>
    <row r="48" spans="1:40" s="87" customFormat="1" ht="20.100000000000001" customHeight="1" x14ac:dyDescent="0.2">
      <c r="A48" s="150" t="s">
        <v>91</v>
      </c>
      <c r="B48" s="151"/>
      <c r="C48" s="151"/>
      <c r="D48" s="151"/>
      <c r="E48" s="151"/>
      <c r="F48" s="151"/>
      <c r="G48" s="151"/>
      <c r="H48" s="151"/>
      <c r="I48" s="151"/>
      <c r="J48" s="151"/>
      <c r="K48" s="151"/>
      <c r="L48" s="151"/>
      <c r="M48" s="151"/>
      <c r="N48" s="151"/>
      <c r="O48" s="151"/>
      <c r="P48" s="151"/>
      <c r="Q48" s="151"/>
      <c r="R48" s="151"/>
      <c r="S48" s="151"/>
      <c r="T48" s="151"/>
      <c r="U48" s="151"/>
      <c r="V48" s="151"/>
      <c r="W48" s="151"/>
      <c r="X48" s="151"/>
      <c r="Y48" s="151"/>
      <c r="Z48" s="151"/>
      <c r="AA48" s="151"/>
      <c r="AB48" s="151"/>
      <c r="AC48" s="151"/>
      <c r="AD48" s="151"/>
      <c r="AE48" s="151"/>
      <c r="AF48" s="151"/>
      <c r="AG48" s="151"/>
      <c r="AH48" s="58">
        <f>AI48+AJ48+AK48+AL48</f>
        <v>1050</v>
      </c>
      <c r="AI48" s="57">
        <f>SUM(AI49:AI51)</f>
        <v>0</v>
      </c>
      <c r="AJ48" s="51">
        <f>SUM(AJ49:AJ51)</f>
        <v>1050</v>
      </c>
      <c r="AK48" s="51">
        <f>SUM(AK49:AK51)</f>
        <v>0</v>
      </c>
      <c r="AL48" s="51">
        <f>SUM(AL49:AL51)</f>
        <v>0</v>
      </c>
      <c r="AM48" s="83">
        <f>SUM(AM49:AM51)</f>
        <v>50</v>
      </c>
      <c r="AN48" s="86"/>
    </row>
    <row r="49" spans="1:40" s="87" customFormat="1" ht="20.100000000000001" customHeight="1" x14ac:dyDescent="0.2">
      <c r="A49" s="68" t="s">
        <v>33</v>
      </c>
      <c r="B49" s="113" t="s">
        <v>92</v>
      </c>
      <c r="C49" s="69" t="s">
        <v>93</v>
      </c>
      <c r="D49" s="103"/>
      <c r="E49" s="103"/>
      <c r="F49" s="103"/>
      <c r="G49" s="103"/>
      <c r="H49" s="132"/>
      <c r="I49" s="103"/>
      <c r="J49" s="103"/>
      <c r="K49" s="103"/>
      <c r="L49" s="104"/>
      <c r="M49" s="105"/>
      <c r="N49" s="106"/>
      <c r="O49" s="106"/>
      <c r="P49" s="106"/>
      <c r="Q49" s="106"/>
      <c r="R49" s="132"/>
      <c r="S49" s="106"/>
      <c r="T49" s="106">
        <v>30</v>
      </c>
      <c r="U49" s="106"/>
      <c r="V49" s="107"/>
      <c r="W49" s="105">
        <v>2</v>
      </c>
      <c r="X49" s="108"/>
      <c r="Y49" s="108">
        <v>30</v>
      </c>
      <c r="Z49" s="108"/>
      <c r="AA49" s="108"/>
      <c r="AB49" s="105">
        <v>2</v>
      </c>
      <c r="AC49" s="108"/>
      <c r="AD49" s="108">
        <v>30</v>
      </c>
      <c r="AE49" s="108"/>
      <c r="AF49" s="108"/>
      <c r="AG49" s="114">
        <v>4</v>
      </c>
      <c r="AH49" s="59">
        <f>AI49+AJ49+AL49</f>
        <v>90</v>
      </c>
      <c r="AI49" s="55">
        <f t="shared" ref="AI49:AM51" si="18">D49+I49+N49+S49+X49+AC49</f>
        <v>0</v>
      </c>
      <c r="AJ49" s="25">
        <f t="shared" si="18"/>
        <v>90</v>
      </c>
      <c r="AK49" s="25">
        <f t="shared" si="18"/>
        <v>0</v>
      </c>
      <c r="AL49" s="25">
        <f t="shared" si="18"/>
        <v>0</v>
      </c>
      <c r="AM49" s="82">
        <f t="shared" si="18"/>
        <v>8</v>
      </c>
      <c r="AN49" s="86" t="s">
        <v>6</v>
      </c>
    </row>
    <row r="50" spans="1:40" s="87" customFormat="1" ht="20.100000000000001" customHeight="1" x14ac:dyDescent="0.2">
      <c r="A50" s="68" t="s">
        <v>36</v>
      </c>
      <c r="B50" s="95" t="s">
        <v>94</v>
      </c>
      <c r="C50" s="30" t="s">
        <v>95</v>
      </c>
      <c r="D50" s="97"/>
      <c r="E50" s="97"/>
      <c r="F50" s="97"/>
      <c r="G50" s="97"/>
      <c r="H50" s="99"/>
      <c r="I50" s="97"/>
      <c r="J50" s="97"/>
      <c r="K50" s="97"/>
      <c r="L50" s="97"/>
      <c r="M50" s="99"/>
      <c r="N50" s="98"/>
      <c r="O50" s="98"/>
      <c r="P50" s="98"/>
      <c r="Q50" s="98"/>
      <c r="R50" s="99"/>
      <c r="S50" s="98"/>
      <c r="T50" s="98"/>
      <c r="U50" s="98"/>
      <c r="V50" s="98"/>
      <c r="W50" s="99"/>
      <c r="X50" s="100"/>
      <c r="Y50" s="100"/>
      <c r="Z50" s="100"/>
      <c r="AA50" s="100"/>
      <c r="AB50" s="99"/>
      <c r="AC50" s="100"/>
      <c r="AD50" s="100"/>
      <c r="AE50" s="100"/>
      <c r="AF50" s="100"/>
      <c r="AG50" s="101">
        <v>2</v>
      </c>
      <c r="AH50" s="59">
        <f>AI50+AJ50+AL50</f>
        <v>0</v>
      </c>
      <c r="AI50" s="55">
        <f t="shared" si="18"/>
        <v>0</v>
      </c>
      <c r="AJ50" s="25">
        <f t="shared" si="18"/>
        <v>0</v>
      </c>
      <c r="AK50" s="25">
        <f t="shared" si="18"/>
        <v>0</v>
      </c>
      <c r="AL50" s="25">
        <f t="shared" si="18"/>
        <v>0</v>
      </c>
      <c r="AM50" s="82">
        <f t="shared" si="18"/>
        <v>2</v>
      </c>
      <c r="AN50" s="86" t="s">
        <v>6</v>
      </c>
    </row>
    <row r="51" spans="1:40" s="87" customFormat="1" ht="20.100000000000001" customHeight="1" x14ac:dyDescent="0.2">
      <c r="A51" s="68" t="s">
        <v>39</v>
      </c>
      <c r="B51" s="128" t="s">
        <v>96</v>
      </c>
      <c r="C51" s="127" t="s">
        <v>97</v>
      </c>
      <c r="D51" s="109"/>
      <c r="E51" s="109"/>
      <c r="F51" s="109"/>
      <c r="G51" s="109"/>
      <c r="H51" s="133"/>
      <c r="I51" s="109"/>
      <c r="J51" s="109"/>
      <c r="K51" s="109"/>
      <c r="L51" s="109"/>
      <c r="M51" s="133"/>
      <c r="N51" s="110"/>
      <c r="O51" s="110">
        <v>480</v>
      </c>
      <c r="P51" s="110"/>
      <c r="Q51" s="110"/>
      <c r="R51" s="133">
        <v>20</v>
      </c>
      <c r="S51" s="110"/>
      <c r="T51" s="110"/>
      <c r="U51" s="110"/>
      <c r="V51" s="110"/>
      <c r="W51" s="133"/>
      <c r="X51" s="111"/>
      <c r="Y51" s="111">
        <v>480</v>
      </c>
      <c r="Z51" s="111"/>
      <c r="AA51" s="111"/>
      <c r="AB51" s="133">
        <v>20</v>
      </c>
      <c r="AC51" s="111"/>
      <c r="AD51" s="111"/>
      <c r="AE51" s="111"/>
      <c r="AF51" s="111"/>
      <c r="AG51" s="134"/>
      <c r="AH51" s="59">
        <f>AI51+AJ51+AL51</f>
        <v>960</v>
      </c>
      <c r="AI51" s="55">
        <f t="shared" si="18"/>
        <v>0</v>
      </c>
      <c r="AJ51" s="25">
        <f t="shared" si="18"/>
        <v>960</v>
      </c>
      <c r="AK51" s="25">
        <f t="shared" si="18"/>
        <v>0</v>
      </c>
      <c r="AL51" s="52">
        <f t="shared" si="18"/>
        <v>0</v>
      </c>
      <c r="AM51" s="84">
        <f t="shared" si="18"/>
        <v>40</v>
      </c>
      <c r="AN51" s="86" t="s">
        <v>6</v>
      </c>
    </row>
    <row r="52" spans="1:40" ht="20.100000000000001" customHeight="1" thickBot="1" x14ac:dyDescent="0.25">
      <c r="A52" s="195" t="s">
        <v>98</v>
      </c>
      <c r="B52" s="196"/>
      <c r="C52" s="196"/>
      <c r="D52" s="61">
        <f t="shared" ref="D52:AG52" si="19">SUM(D14:D51)</f>
        <v>229</v>
      </c>
      <c r="E52" s="61">
        <f t="shared" si="19"/>
        <v>195</v>
      </c>
      <c r="F52" s="61">
        <f t="shared" si="19"/>
        <v>30</v>
      </c>
      <c r="G52" s="61">
        <f t="shared" si="19"/>
        <v>15</v>
      </c>
      <c r="H52" s="158">
        <f t="shared" si="19"/>
        <v>32</v>
      </c>
      <c r="I52" s="61">
        <f t="shared" si="19"/>
        <v>180</v>
      </c>
      <c r="J52" s="61">
        <f t="shared" si="19"/>
        <v>180</v>
      </c>
      <c r="K52" s="61">
        <f t="shared" si="19"/>
        <v>15</v>
      </c>
      <c r="L52" s="61">
        <f t="shared" si="19"/>
        <v>30</v>
      </c>
      <c r="M52" s="158">
        <f t="shared" si="19"/>
        <v>28</v>
      </c>
      <c r="N52" s="63">
        <f t="shared" si="19"/>
        <v>90</v>
      </c>
      <c r="O52" s="63">
        <f t="shared" si="19"/>
        <v>600</v>
      </c>
      <c r="P52" s="63">
        <f t="shared" si="19"/>
        <v>0</v>
      </c>
      <c r="Q52" s="63">
        <f t="shared" si="19"/>
        <v>0</v>
      </c>
      <c r="R52" s="158">
        <f t="shared" si="19"/>
        <v>32</v>
      </c>
      <c r="S52" s="63">
        <f t="shared" si="19"/>
        <v>150</v>
      </c>
      <c r="T52" s="63">
        <f t="shared" si="19"/>
        <v>165</v>
      </c>
      <c r="U52" s="63">
        <f t="shared" si="19"/>
        <v>30</v>
      </c>
      <c r="V52" s="63">
        <f t="shared" si="19"/>
        <v>60</v>
      </c>
      <c r="W52" s="158">
        <f t="shared" si="19"/>
        <v>28</v>
      </c>
      <c r="X52" s="64">
        <f t="shared" si="19"/>
        <v>30</v>
      </c>
      <c r="Y52" s="64">
        <f t="shared" si="19"/>
        <v>525</v>
      </c>
      <c r="Z52" s="64">
        <f t="shared" si="19"/>
        <v>0</v>
      </c>
      <c r="AA52" s="64">
        <f t="shared" si="19"/>
        <v>30</v>
      </c>
      <c r="AB52" s="158">
        <f t="shared" si="19"/>
        <v>30</v>
      </c>
      <c r="AC52" s="64">
        <f t="shared" si="19"/>
        <v>60</v>
      </c>
      <c r="AD52" s="64">
        <f t="shared" si="19"/>
        <v>60</v>
      </c>
      <c r="AE52" s="64">
        <f t="shared" si="19"/>
        <v>0</v>
      </c>
      <c r="AF52" s="64">
        <f t="shared" si="19"/>
        <v>135</v>
      </c>
      <c r="AG52" s="199">
        <f t="shared" si="19"/>
        <v>30</v>
      </c>
      <c r="AH52" s="60">
        <f t="shared" ref="AH52:AM52" si="20">AH14+AH29+AH46+AH48</f>
        <v>2809</v>
      </c>
      <c r="AI52" s="123">
        <f t="shared" si="20"/>
        <v>739</v>
      </c>
      <c r="AJ52" s="123">
        <f t="shared" si="20"/>
        <v>1725</v>
      </c>
      <c r="AK52" s="123">
        <f t="shared" si="20"/>
        <v>75</v>
      </c>
      <c r="AL52" s="123">
        <f t="shared" si="20"/>
        <v>270</v>
      </c>
      <c r="AM52" s="162">
        <f t="shared" si="20"/>
        <v>180</v>
      </c>
      <c r="AN52" s="80"/>
    </row>
    <row r="53" spans="1:40" ht="20.100000000000001" customHeight="1" x14ac:dyDescent="0.2">
      <c r="A53" s="195"/>
      <c r="B53" s="196"/>
      <c r="C53" s="196"/>
      <c r="D53" s="147">
        <f>SUM(D52:G52)</f>
        <v>469</v>
      </c>
      <c r="E53" s="147"/>
      <c r="F53" s="147"/>
      <c r="G53" s="147"/>
      <c r="H53" s="158"/>
      <c r="I53" s="147">
        <f>SUM(I52:L52)</f>
        <v>405</v>
      </c>
      <c r="J53" s="147"/>
      <c r="K53" s="147"/>
      <c r="L53" s="147"/>
      <c r="M53" s="158"/>
      <c r="N53" s="200">
        <f>SUM(N52:Q52)</f>
        <v>690</v>
      </c>
      <c r="O53" s="200"/>
      <c r="P53" s="200"/>
      <c r="Q53" s="200"/>
      <c r="R53" s="158"/>
      <c r="S53" s="200">
        <f>SUM(S52:V52)</f>
        <v>405</v>
      </c>
      <c r="T53" s="200"/>
      <c r="U53" s="200"/>
      <c r="V53" s="200"/>
      <c r="W53" s="158"/>
      <c r="X53" s="159">
        <f>SUM(X52:AA52)</f>
        <v>585</v>
      </c>
      <c r="Y53" s="159"/>
      <c r="Z53" s="159"/>
      <c r="AA53" s="159"/>
      <c r="AB53" s="158"/>
      <c r="AC53" s="159">
        <f>SUM(AC52:AF52)</f>
        <v>255</v>
      </c>
      <c r="AD53" s="159"/>
      <c r="AE53" s="159"/>
      <c r="AF53" s="159"/>
      <c r="AG53" s="199"/>
      <c r="AH53" s="154">
        <f>D53+I53+N53+S53+X53+AC53</f>
        <v>2809</v>
      </c>
      <c r="AI53" s="155"/>
      <c r="AJ53" s="155"/>
      <c r="AK53" s="155"/>
      <c r="AL53" s="155"/>
      <c r="AM53" s="162" t="e">
        <f>#REF!+AM15+AM33+AM47+AM49</f>
        <v>#REF!</v>
      </c>
      <c r="AN53" s="80"/>
    </row>
    <row r="54" spans="1:40" ht="18" customHeight="1" thickBot="1" x14ac:dyDescent="0.25">
      <c r="A54" s="197"/>
      <c r="B54" s="198"/>
      <c r="C54" s="198"/>
      <c r="D54" s="146">
        <f>D53+I53</f>
        <v>874</v>
      </c>
      <c r="E54" s="146"/>
      <c r="F54" s="146"/>
      <c r="G54" s="146"/>
      <c r="H54" s="146"/>
      <c r="I54" s="146"/>
      <c r="J54" s="146"/>
      <c r="K54" s="146"/>
      <c r="L54" s="146"/>
      <c r="M54" s="112">
        <f>H52+M52</f>
        <v>60</v>
      </c>
      <c r="N54" s="146">
        <f>N53+S53</f>
        <v>1095</v>
      </c>
      <c r="O54" s="146"/>
      <c r="P54" s="146"/>
      <c r="Q54" s="146"/>
      <c r="R54" s="146"/>
      <c r="S54" s="146"/>
      <c r="T54" s="146"/>
      <c r="U54" s="146"/>
      <c r="V54" s="146"/>
      <c r="W54" s="112">
        <f>R52+W52</f>
        <v>60</v>
      </c>
      <c r="X54" s="146">
        <f>X53+AC53</f>
        <v>840</v>
      </c>
      <c r="Y54" s="146"/>
      <c r="Z54" s="146"/>
      <c r="AA54" s="146"/>
      <c r="AB54" s="146"/>
      <c r="AC54" s="146"/>
      <c r="AD54" s="146"/>
      <c r="AE54" s="146"/>
      <c r="AF54" s="146"/>
      <c r="AG54" s="115">
        <f>AB52+AG52</f>
        <v>60</v>
      </c>
      <c r="AH54" s="156"/>
      <c r="AI54" s="157"/>
      <c r="AJ54" s="157"/>
      <c r="AK54" s="157"/>
      <c r="AL54" s="157"/>
      <c r="AM54" s="163" t="e">
        <f>#REF!+AM16+AM45+AM48+#REF!</f>
        <v>#REF!</v>
      </c>
      <c r="AN54" s="80"/>
    </row>
    <row r="55" spans="1:40" ht="15" customHeight="1" x14ac:dyDescent="0.2">
      <c r="D55" s="36"/>
      <c r="E55" s="36"/>
      <c r="F55" s="36"/>
      <c r="G55" s="36"/>
      <c r="H55" s="36"/>
      <c r="I55" s="36"/>
      <c r="J55" s="36"/>
      <c r="K55" s="36"/>
      <c r="L55" s="36"/>
      <c r="M55" s="40"/>
      <c r="N55" s="36"/>
      <c r="O55" s="36"/>
      <c r="P55" s="36"/>
      <c r="Q55" s="36"/>
      <c r="R55" s="36"/>
      <c r="S55" s="36"/>
      <c r="T55" s="36"/>
      <c r="U55" s="36"/>
      <c r="V55" s="36"/>
      <c r="W55" s="40"/>
      <c r="X55" s="36"/>
      <c r="Y55" s="36"/>
      <c r="Z55" s="36"/>
      <c r="AA55" s="36"/>
      <c r="AB55" s="36"/>
      <c r="AC55" s="36"/>
      <c r="AD55" s="36"/>
      <c r="AE55" s="36"/>
      <c r="AF55" s="36"/>
      <c r="AG55" s="40"/>
      <c r="AH55" s="34"/>
      <c r="AI55" s="34"/>
      <c r="AJ55" s="34"/>
      <c r="AK55" s="34"/>
      <c r="AL55" s="34"/>
      <c r="AM55" s="38"/>
    </row>
    <row r="56" spans="1:40" ht="16.5" customHeight="1" x14ac:dyDescent="0.2">
      <c r="A56" s="45"/>
      <c r="B56" s="45"/>
      <c r="C56" s="45"/>
      <c r="D56" s="36"/>
      <c r="E56" s="36"/>
      <c r="F56" s="36"/>
      <c r="G56" s="36"/>
      <c r="H56" s="36"/>
      <c r="I56" s="36"/>
      <c r="J56" s="36"/>
      <c r="K56" s="36"/>
      <c r="L56" s="36"/>
      <c r="M56" s="40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40"/>
      <c r="AC56" s="34"/>
      <c r="AD56" s="34"/>
      <c r="AE56" s="34"/>
      <c r="AF56" s="34"/>
      <c r="AG56" s="34"/>
      <c r="AH56" s="38"/>
      <c r="AI56"/>
      <c r="AJ56"/>
      <c r="AK56"/>
      <c r="AL56"/>
      <c r="AM56"/>
    </row>
    <row r="57" spans="1:40" s="4" customFormat="1" ht="13.5" customHeight="1" x14ac:dyDescent="0.2">
      <c r="B57" s="35"/>
      <c r="C57" s="28"/>
      <c r="D57" s="41"/>
      <c r="E57" s="41"/>
      <c r="F57" s="41"/>
      <c r="G57" s="41"/>
      <c r="H57" s="41"/>
      <c r="I57" s="41"/>
      <c r="J57" s="41"/>
      <c r="K57" s="41"/>
      <c r="L57" s="41"/>
      <c r="M57" s="40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0"/>
      <c r="AC57" s="46"/>
      <c r="AD57" s="46"/>
      <c r="AE57" s="46"/>
      <c r="AF57" s="46"/>
      <c r="AG57" s="46"/>
      <c r="AH57" s="47"/>
    </row>
    <row r="58" spans="1:40" s="4" customFormat="1" ht="12" customHeight="1" x14ac:dyDescent="0.2">
      <c r="B58" s="32"/>
      <c r="C58" s="28"/>
      <c r="D58" s="41"/>
      <c r="E58" s="41"/>
      <c r="F58" s="41"/>
      <c r="G58" s="41"/>
      <c r="H58" s="39"/>
      <c r="I58" s="41"/>
      <c r="J58" s="41"/>
      <c r="K58" s="41"/>
      <c r="L58" s="41"/>
      <c r="M58" s="39"/>
      <c r="N58" s="42"/>
      <c r="O58" s="42"/>
      <c r="P58" s="42"/>
      <c r="Q58" s="42"/>
      <c r="R58" s="43"/>
      <c r="S58" s="41"/>
      <c r="T58" s="41"/>
      <c r="U58" s="41"/>
      <c r="V58" s="41"/>
      <c r="W58" s="43"/>
      <c r="X58" s="41"/>
      <c r="Y58" s="41"/>
      <c r="Z58" s="41"/>
      <c r="AA58" s="41"/>
      <c r="AB58" s="39"/>
      <c r="AC58" s="48"/>
      <c r="AD58" s="41"/>
      <c r="AE58" s="41"/>
      <c r="AF58" s="41"/>
      <c r="AG58" s="41"/>
      <c r="AH58" s="49"/>
    </row>
    <row r="59" spans="1:40" x14ac:dyDescent="0.2">
      <c r="W59" s="43"/>
      <c r="X59" s="41"/>
      <c r="Y59" s="41"/>
      <c r="Z59" s="41"/>
      <c r="AA59" s="41"/>
      <c r="AB59" s="39"/>
      <c r="AC59" s="22"/>
      <c r="AD59" s="44"/>
      <c r="AE59" s="44"/>
      <c r="AF59" s="44"/>
      <c r="AG59" s="44"/>
      <c r="AH59" s="29"/>
      <c r="AI59"/>
      <c r="AJ59"/>
      <c r="AK59"/>
      <c r="AL59"/>
      <c r="AM59"/>
    </row>
    <row r="60" spans="1:40" x14ac:dyDescent="0.2">
      <c r="W60" s="43"/>
      <c r="X60" s="41"/>
      <c r="Y60" s="41"/>
      <c r="Z60" s="41"/>
      <c r="AA60" s="41"/>
      <c r="AB60" s="39"/>
      <c r="AC60" s="22"/>
      <c r="AD60" s="44"/>
      <c r="AE60" s="44"/>
      <c r="AF60" s="44"/>
      <c r="AG60" s="44"/>
      <c r="AH60" s="29"/>
      <c r="AI60"/>
      <c r="AJ60"/>
      <c r="AK60"/>
      <c r="AL60"/>
      <c r="AM60"/>
    </row>
    <row r="61" spans="1:40" x14ac:dyDescent="0.2">
      <c r="W61" s="43"/>
      <c r="X61" s="41"/>
      <c r="Y61" s="41"/>
      <c r="Z61" s="41"/>
      <c r="AA61" s="41"/>
      <c r="AB61" s="39"/>
      <c r="AC61" s="22"/>
      <c r="AD61" s="44"/>
      <c r="AE61" s="44"/>
      <c r="AF61" s="44"/>
      <c r="AG61" s="44"/>
      <c r="AH61" s="29"/>
      <c r="AI61"/>
      <c r="AJ61"/>
      <c r="AK61"/>
      <c r="AL61"/>
      <c r="AM61"/>
    </row>
    <row r="62" spans="1:40" x14ac:dyDescent="0.2">
      <c r="W62" s="43"/>
      <c r="X62" s="41"/>
      <c r="Y62" s="41"/>
      <c r="Z62" s="41"/>
      <c r="AA62" s="41"/>
      <c r="AB62" s="39"/>
      <c r="AC62" s="22"/>
      <c r="AD62" s="44"/>
      <c r="AE62" s="44"/>
      <c r="AF62" s="44"/>
      <c r="AG62" s="44"/>
      <c r="AH62" s="29"/>
      <c r="AI62"/>
      <c r="AJ62"/>
      <c r="AK62"/>
      <c r="AL62"/>
      <c r="AM62"/>
    </row>
    <row r="63" spans="1:40" x14ac:dyDescent="0.2">
      <c r="W63" s="43"/>
      <c r="X63" s="41"/>
      <c r="Y63" s="41"/>
      <c r="Z63" s="41"/>
      <c r="AA63" s="41"/>
      <c r="AB63" s="39"/>
      <c r="AC63" s="22"/>
      <c r="AD63" s="44"/>
      <c r="AE63" s="44"/>
      <c r="AF63" s="44"/>
      <c r="AG63" s="44"/>
      <c r="AH63" s="29"/>
      <c r="AI63"/>
      <c r="AJ63"/>
      <c r="AK63"/>
      <c r="AL63"/>
      <c r="AM63"/>
    </row>
    <row r="64" spans="1:40" x14ac:dyDescent="0.2">
      <c r="W64" s="43"/>
      <c r="X64" s="41"/>
      <c r="Y64" s="41"/>
      <c r="Z64" s="41"/>
      <c r="AA64" s="41"/>
      <c r="AB64" s="39"/>
      <c r="AC64" s="22"/>
      <c r="AD64" s="44"/>
      <c r="AE64" s="44"/>
      <c r="AF64" s="44"/>
      <c r="AG64" s="44"/>
      <c r="AH64" s="29"/>
      <c r="AI64"/>
      <c r="AJ64"/>
      <c r="AK64"/>
      <c r="AL64"/>
      <c r="AM64"/>
    </row>
    <row r="65" spans="23:39" x14ac:dyDescent="0.2">
      <c r="W65" s="43"/>
      <c r="X65" s="41"/>
      <c r="Y65" s="41"/>
      <c r="Z65" s="41"/>
      <c r="AA65" s="41"/>
      <c r="AB65" s="39"/>
      <c r="AC65" s="22"/>
      <c r="AD65" s="44"/>
      <c r="AE65" s="44"/>
      <c r="AF65" s="44"/>
      <c r="AG65" s="44"/>
      <c r="AH65" s="29"/>
      <c r="AI65"/>
      <c r="AJ65"/>
      <c r="AK65"/>
      <c r="AL65"/>
      <c r="AM65"/>
    </row>
    <row r="66" spans="23:39" x14ac:dyDescent="0.2">
      <c r="W66" s="43"/>
      <c r="X66" s="41"/>
      <c r="Y66" s="41"/>
      <c r="Z66" s="41"/>
      <c r="AA66" s="41"/>
      <c r="AB66" s="39"/>
      <c r="AC66" s="22"/>
      <c r="AD66" s="44"/>
      <c r="AE66" s="44"/>
      <c r="AF66" s="44"/>
      <c r="AG66" s="44"/>
      <c r="AH66" s="29"/>
      <c r="AI66"/>
      <c r="AJ66"/>
      <c r="AK66"/>
      <c r="AL66"/>
      <c r="AM66"/>
    </row>
    <row r="67" spans="23:39" x14ac:dyDescent="0.2">
      <c r="W67" s="43"/>
      <c r="X67" s="41"/>
      <c r="Y67" s="41"/>
      <c r="Z67" s="41"/>
      <c r="AA67" s="41"/>
      <c r="AB67" s="39"/>
      <c r="AC67" s="22"/>
      <c r="AD67" s="44"/>
      <c r="AE67" s="44"/>
      <c r="AF67" s="44"/>
      <c r="AG67" s="44"/>
      <c r="AH67" s="29"/>
      <c r="AI67"/>
      <c r="AJ67"/>
      <c r="AK67"/>
      <c r="AL67"/>
      <c r="AM67"/>
    </row>
    <row r="68" spans="23:39" x14ac:dyDescent="0.2">
      <c r="W68" s="43"/>
      <c r="X68" s="41"/>
      <c r="Y68" s="41"/>
      <c r="Z68" s="41"/>
      <c r="AA68" s="41"/>
      <c r="AB68" s="39"/>
      <c r="AC68" s="22"/>
      <c r="AD68" s="44"/>
      <c r="AE68" s="44"/>
      <c r="AF68" s="44"/>
      <c r="AG68" s="44"/>
      <c r="AH68" s="29"/>
      <c r="AI68"/>
      <c r="AJ68"/>
      <c r="AK68"/>
      <c r="AL68"/>
      <c r="AM68"/>
    </row>
    <row r="69" spans="23:39" x14ac:dyDescent="0.2">
      <c r="W69" s="43"/>
      <c r="X69" s="41"/>
      <c r="Y69" s="41"/>
      <c r="Z69" s="41"/>
      <c r="AA69" s="41"/>
      <c r="AB69" s="39"/>
      <c r="AC69" s="22"/>
      <c r="AD69" s="44"/>
      <c r="AE69" s="44"/>
      <c r="AF69" s="44"/>
      <c r="AG69" s="44"/>
      <c r="AH69" s="29"/>
      <c r="AI69"/>
      <c r="AJ69"/>
      <c r="AK69"/>
      <c r="AL69"/>
      <c r="AM69"/>
    </row>
  </sheetData>
  <mergeCells count="53">
    <mergeCell ref="AN11:AN13"/>
    <mergeCell ref="A52:C54"/>
    <mergeCell ref="H12:H13"/>
    <mergeCell ref="A14:AG14"/>
    <mergeCell ref="N11:W11"/>
    <mergeCell ref="X11:AG11"/>
    <mergeCell ref="AG52:AG53"/>
    <mergeCell ref="X53:AA53"/>
    <mergeCell ref="S12:V12"/>
    <mergeCell ref="N54:V54"/>
    <mergeCell ref="N53:Q53"/>
    <mergeCell ref="D53:G53"/>
    <mergeCell ref="A48:AG48"/>
    <mergeCell ref="S53:V53"/>
    <mergeCell ref="W52:W53"/>
    <mergeCell ref="AB52:AB53"/>
    <mergeCell ref="AM11:AM13"/>
    <mergeCell ref="AD9:AM9"/>
    <mergeCell ref="AB12:AB13"/>
    <mergeCell ref="A8:AM8"/>
    <mergeCell ref="M12:M13"/>
    <mergeCell ref="AG12:AG13"/>
    <mergeCell ref="B11:B13"/>
    <mergeCell ref="W12:W13"/>
    <mergeCell ref="AC12:AF12"/>
    <mergeCell ref="A1:AM1"/>
    <mergeCell ref="A2:AM2"/>
    <mergeCell ref="A3:AM3"/>
    <mergeCell ref="A4:AM4"/>
    <mergeCell ref="AM52:AM54"/>
    <mergeCell ref="A5:AM5"/>
    <mergeCell ref="A11:A13"/>
    <mergeCell ref="C11:C13"/>
    <mergeCell ref="D12:G12"/>
    <mergeCell ref="N12:Q12"/>
    <mergeCell ref="R12:R13"/>
    <mergeCell ref="AH11:AH13"/>
    <mergeCell ref="X12:AA12"/>
    <mergeCell ref="D11:M11"/>
    <mergeCell ref="A6:AM6"/>
    <mergeCell ref="A7:AM7"/>
    <mergeCell ref="X54:AF54"/>
    <mergeCell ref="I53:L53"/>
    <mergeCell ref="AI11:AL12"/>
    <mergeCell ref="A29:AG29"/>
    <mergeCell ref="A46:AG46"/>
    <mergeCell ref="I12:L12"/>
    <mergeCell ref="AH53:AL54"/>
    <mergeCell ref="H52:H53"/>
    <mergeCell ref="M52:M53"/>
    <mergeCell ref="R52:R53"/>
    <mergeCell ref="D54:L54"/>
    <mergeCell ref="AC53:AF53"/>
  </mergeCells>
  <phoneticPr fontId="0" type="noConversion"/>
  <printOptions horizontalCentered="1"/>
  <pageMargins left="0.19685039370078741" right="0.23622047244094491" top="0.39370078740157483" bottom="0.23622047244094491" header="0.86614173228346458" footer="0.31496062992125984"/>
  <pageSetup paperSize="9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27"/>
  <sheetViews>
    <sheetView zoomScaleNormal="100" workbookViewId="0">
      <selection activeCell="A3" sqref="A3:AM3"/>
    </sheetView>
  </sheetViews>
  <sheetFormatPr defaultRowHeight="12.75" x14ac:dyDescent="0.2"/>
  <cols>
    <col min="1" max="1" width="2.85546875" style="3" customWidth="1"/>
    <col min="2" max="2" width="25.28515625" style="3" customWidth="1"/>
    <col min="3" max="3" width="7.140625" style="27" customWidth="1"/>
    <col min="4" max="7" width="2.7109375" style="5" customWidth="1"/>
    <col min="8" max="8" width="2.7109375" style="14" customWidth="1"/>
    <col min="9" max="12" width="2.7109375" style="5" customWidth="1"/>
    <col min="13" max="13" width="2.7109375" style="39" customWidth="1"/>
    <col min="14" max="17" width="3.5703125" style="6" customWidth="1"/>
    <col min="18" max="18" width="3.5703125" style="15" customWidth="1"/>
    <col min="19" max="22" width="3.5703125" style="5" customWidth="1"/>
    <col min="23" max="23" width="3.5703125" style="14" customWidth="1"/>
    <col min="24" max="27" width="3.5703125" style="6" customWidth="1"/>
    <col min="28" max="28" width="3.5703125" style="15" customWidth="1"/>
    <col min="29" max="32" width="3.5703125" style="5" customWidth="1"/>
    <col min="33" max="33" width="3.5703125" style="14" customWidth="1"/>
    <col min="34" max="34" width="3.7109375" style="7" customWidth="1"/>
    <col min="35" max="38" width="3.7109375" style="8" customWidth="1"/>
    <col min="39" max="39" width="3.7109375" style="19" customWidth="1"/>
  </cols>
  <sheetData>
    <row r="1" spans="1:39" x14ac:dyDescent="0.2">
      <c r="A1" s="160" t="s">
        <v>145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  <c r="AK1" s="160"/>
      <c r="AL1" s="160"/>
      <c r="AM1" s="160"/>
    </row>
    <row r="2" spans="1:39" x14ac:dyDescent="0.2">
      <c r="A2" s="161" t="s">
        <v>146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161"/>
    </row>
    <row r="3" spans="1:39" x14ac:dyDescent="0.2">
      <c r="A3" s="161" t="s">
        <v>149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61"/>
      <c r="AM3" s="161"/>
    </row>
    <row r="4" spans="1:39" x14ac:dyDescent="0.2">
      <c r="A4" s="161" t="s">
        <v>147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  <c r="AG4" s="161"/>
      <c r="AH4" s="161"/>
      <c r="AI4" s="161"/>
      <c r="AJ4" s="161"/>
      <c r="AK4" s="161"/>
      <c r="AL4" s="161"/>
      <c r="AM4" s="161"/>
    </row>
    <row r="5" spans="1:39" s="50" customFormat="1" ht="20.25" customHeight="1" x14ac:dyDescent="0.2">
      <c r="A5" s="164" t="s">
        <v>148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  <c r="AC5" s="164"/>
      <c r="AD5" s="164"/>
      <c r="AE5" s="164"/>
      <c r="AF5" s="164"/>
      <c r="AG5" s="164"/>
      <c r="AH5" s="164"/>
      <c r="AI5" s="164"/>
      <c r="AJ5" s="164"/>
      <c r="AK5" s="164"/>
      <c r="AL5" s="164"/>
      <c r="AM5" s="164"/>
    </row>
    <row r="6" spans="1:39" ht="15" customHeight="1" x14ac:dyDescent="0.2">
      <c r="A6" s="180" t="s">
        <v>4</v>
      </c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81"/>
      <c r="S6" s="181"/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81"/>
      <c r="AF6" s="181"/>
      <c r="AG6" s="181"/>
      <c r="AH6" s="181"/>
      <c r="AI6" s="181"/>
      <c r="AJ6" s="181"/>
      <c r="AK6" s="181"/>
      <c r="AL6" s="181"/>
      <c r="AM6" s="181"/>
    </row>
    <row r="7" spans="1:39" ht="15" customHeight="1" x14ac:dyDescent="0.2">
      <c r="A7" s="182" t="s">
        <v>8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3"/>
      <c r="AA7" s="183"/>
      <c r="AB7" s="183"/>
      <c r="AC7" s="183"/>
      <c r="AD7" s="183"/>
      <c r="AE7" s="183"/>
      <c r="AF7" s="183"/>
      <c r="AG7" s="183"/>
      <c r="AH7" s="183"/>
      <c r="AI7" s="183"/>
      <c r="AJ7" s="183"/>
      <c r="AK7" s="183"/>
      <c r="AL7" s="183"/>
      <c r="AM7" s="183"/>
    </row>
    <row r="8" spans="1:39" ht="15" customHeight="1" x14ac:dyDescent="0.2">
      <c r="A8" s="188" t="s">
        <v>11</v>
      </c>
      <c r="B8" s="189"/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189"/>
      <c r="V8" s="189"/>
      <c r="W8" s="189"/>
      <c r="X8" s="189"/>
      <c r="Y8" s="189"/>
      <c r="Z8" s="189"/>
      <c r="AA8" s="189"/>
      <c r="AB8" s="189"/>
      <c r="AC8" s="189"/>
      <c r="AD8" s="189"/>
      <c r="AE8" s="189"/>
      <c r="AF8" s="189"/>
      <c r="AG8" s="189"/>
      <c r="AH8" s="189"/>
      <c r="AI8" s="189"/>
      <c r="AJ8" s="189"/>
      <c r="AK8" s="189"/>
      <c r="AL8" s="189"/>
      <c r="AM8" s="189"/>
    </row>
    <row r="9" spans="1:39" ht="14.25" customHeight="1" x14ac:dyDescent="0.2">
      <c r="A9" s="203" t="s">
        <v>99</v>
      </c>
      <c r="B9" s="203"/>
      <c r="C9" s="203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3"/>
      <c r="R9" s="203"/>
      <c r="S9" s="203"/>
      <c r="T9" s="203"/>
      <c r="U9" s="203"/>
      <c r="V9" s="203"/>
      <c r="W9" s="203"/>
      <c r="X9" s="203"/>
      <c r="Y9" s="203"/>
      <c r="Z9" s="203"/>
      <c r="AA9" s="203"/>
      <c r="AB9" s="203"/>
      <c r="AC9" s="203"/>
      <c r="AD9" s="203"/>
      <c r="AE9" s="203"/>
      <c r="AF9" s="203"/>
      <c r="AG9" s="203"/>
      <c r="AH9" s="203"/>
      <c r="AI9" s="203"/>
      <c r="AJ9" s="203"/>
      <c r="AK9" s="203"/>
      <c r="AL9" s="203"/>
      <c r="AM9" s="203"/>
    </row>
    <row r="10" spans="1:39" ht="14.25" customHeight="1" x14ac:dyDescent="0.2">
      <c r="A10" s="70"/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201"/>
      <c r="AG10" s="202"/>
      <c r="AH10" s="202"/>
      <c r="AI10" s="202"/>
      <c r="AJ10" s="202"/>
      <c r="AK10" s="202"/>
      <c r="AL10" s="202"/>
      <c r="AM10" s="202"/>
    </row>
    <row r="11" spans="1:39" ht="14.25" customHeight="1" x14ac:dyDescent="0.2"/>
    <row r="12" spans="1:39" s="1" customFormat="1" ht="17.45" customHeight="1" x14ac:dyDescent="0.2">
      <c r="A12" s="193" t="s">
        <v>13</v>
      </c>
      <c r="B12" s="213" t="s">
        <v>14</v>
      </c>
      <c r="C12" s="206" t="s">
        <v>100</v>
      </c>
      <c r="D12" s="211" t="s">
        <v>16</v>
      </c>
      <c r="E12" s="212"/>
      <c r="F12" s="212"/>
      <c r="G12" s="212"/>
      <c r="H12" s="212"/>
      <c r="I12" s="212"/>
      <c r="J12" s="212"/>
      <c r="K12" s="212"/>
      <c r="L12" s="212"/>
      <c r="M12" s="212"/>
      <c r="N12" s="211" t="s">
        <v>17</v>
      </c>
      <c r="O12" s="212"/>
      <c r="P12" s="212"/>
      <c r="Q12" s="212"/>
      <c r="R12" s="212"/>
      <c r="S12" s="212"/>
      <c r="T12" s="212"/>
      <c r="U12" s="212"/>
      <c r="V12" s="212"/>
      <c r="W12" s="212"/>
      <c r="X12" s="211" t="s">
        <v>18</v>
      </c>
      <c r="Y12" s="212"/>
      <c r="Z12" s="212"/>
      <c r="AA12" s="212"/>
      <c r="AB12" s="212"/>
      <c r="AC12" s="212"/>
      <c r="AD12" s="212"/>
      <c r="AE12" s="212"/>
      <c r="AF12" s="212"/>
      <c r="AG12" s="212"/>
      <c r="AH12" s="210" t="s">
        <v>12</v>
      </c>
      <c r="AI12" s="215" t="s">
        <v>19</v>
      </c>
      <c r="AJ12" s="216"/>
      <c r="AK12" s="216"/>
      <c r="AL12" s="216"/>
      <c r="AM12" s="172" t="s">
        <v>2</v>
      </c>
    </row>
    <row r="13" spans="1:39" s="1" customFormat="1" ht="17.45" customHeight="1" x14ac:dyDescent="0.2">
      <c r="A13" s="193"/>
      <c r="B13" s="213"/>
      <c r="C13" s="168"/>
      <c r="D13" s="152" t="s">
        <v>20</v>
      </c>
      <c r="E13" s="153"/>
      <c r="F13" s="153"/>
      <c r="G13" s="153"/>
      <c r="H13" s="172" t="s">
        <v>2</v>
      </c>
      <c r="I13" s="152" t="s">
        <v>21</v>
      </c>
      <c r="J13" s="153"/>
      <c r="K13" s="153"/>
      <c r="L13" s="153"/>
      <c r="M13" s="172" t="s">
        <v>2</v>
      </c>
      <c r="N13" s="170" t="s">
        <v>22</v>
      </c>
      <c r="O13" s="171"/>
      <c r="P13" s="171"/>
      <c r="Q13" s="171"/>
      <c r="R13" s="172" t="s">
        <v>2</v>
      </c>
      <c r="S13" s="170" t="s">
        <v>23</v>
      </c>
      <c r="T13" s="171"/>
      <c r="U13" s="171"/>
      <c r="V13" s="171"/>
      <c r="W13" s="172" t="s">
        <v>2</v>
      </c>
      <c r="X13" s="176" t="s">
        <v>24</v>
      </c>
      <c r="Y13" s="177"/>
      <c r="Z13" s="177"/>
      <c r="AA13" s="177"/>
      <c r="AB13" s="172" t="s">
        <v>2</v>
      </c>
      <c r="AC13" s="176" t="s">
        <v>25</v>
      </c>
      <c r="AD13" s="177"/>
      <c r="AE13" s="177"/>
      <c r="AF13" s="177"/>
      <c r="AG13" s="172" t="s">
        <v>2</v>
      </c>
      <c r="AH13" s="210"/>
      <c r="AI13" s="217"/>
      <c r="AJ13" s="149"/>
      <c r="AK13" s="149"/>
      <c r="AL13" s="149"/>
      <c r="AM13" s="214"/>
    </row>
    <row r="14" spans="1:39" s="2" customFormat="1" ht="17.45" customHeight="1" x14ac:dyDescent="0.2">
      <c r="A14" s="193"/>
      <c r="B14" s="213"/>
      <c r="C14" s="169"/>
      <c r="D14" s="9" t="s">
        <v>30</v>
      </c>
      <c r="E14" s="9" t="s">
        <v>27</v>
      </c>
      <c r="F14" s="16" t="s">
        <v>28</v>
      </c>
      <c r="G14" s="16" t="s">
        <v>29</v>
      </c>
      <c r="H14" s="173"/>
      <c r="I14" s="9" t="s">
        <v>30</v>
      </c>
      <c r="J14" s="9" t="s">
        <v>27</v>
      </c>
      <c r="K14" s="16" t="s">
        <v>28</v>
      </c>
      <c r="L14" s="16" t="s">
        <v>29</v>
      </c>
      <c r="M14" s="173"/>
      <c r="N14" s="11" t="s">
        <v>30</v>
      </c>
      <c r="O14" s="11" t="s">
        <v>27</v>
      </c>
      <c r="P14" s="17" t="s">
        <v>28</v>
      </c>
      <c r="Q14" s="17" t="s">
        <v>29</v>
      </c>
      <c r="R14" s="173"/>
      <c r="S14" s="11" t="s">
        <v>30</v>
      </c>
      <c r="T14" s="11" t="s">
        <v>27</v>
      </c>
      <c r="U14" s="17" t="s">
        <v>28</v>
      </c>
      <c r="V14" s="17" t="s">
        <v>29</v>
      </c>
      <c r="W14" s="173"/>
      <c r="X14" s="10" t="s">
        <v>30</v>
      </c>
      <c r="Y14" s="10" t="s">
        <v>27</v>
      </c>
      <c r="Z14" s="18" t="s">
        <v>28</v>
      </c>
      <c r="AA14" s="18" t="s">
        <v>29</v>
      </c>
      <c r="AB14" s="173"/>
      <c r="AC14" s="10" t="s">
        <v>30</v>
      </c>
      <c r="AD14" s="10" t="s">
        <v>27</v>
      </c>
      <c r="AE14" s="18" t="s">
        <v>28</v>
      </c>
      <c r="AF14" s="18" t="s">
        <v>29</v>
      </c>
      <c r="AG14" s="173"/>
      <c r="AH14" s="210"/>
      <c r="AI14" s="12" t="s">
        <v>30</v>
      </c>
      <c r="AJ14" s="12" t="s">
        <v>27</v>
      </c>
      <c r="AK14" s="21" t="s">
        <v>28</v>
      </c>
      <c r="AL14" s="21" t="s">
        <v>29</v>
      </c>
      <c r="AM14" s="173"/>
    </row>
    <row r="15" spans="1:39" s="32" customFormat="1" ht="20.100000000000001" customHeight="1" x14ac:dyDescent="0.2">
      <c r="A15" s="207" t="s">
        <v>101</v>
      </c>
      <c r="B15" s="208"/>
      <c r="C15" s="208"/>
      <c r="D15" s="208"/>
      <c r="E15" s="208"/>
      <c r="F15" s="208"/>
      <c r="G15" s="208"/>
      <c r="H15" s="208"/>
      <c r="I15" s="208"/>
      <c r="J15" s="208"/>
      <c r="K15" s="208"/>
      <c r="L15" s="208"/>
      <c r="M15" s="208"/>
      <c r="N15" s="208"/>
      <c r="O15" s="208"/>
      <c r="P15" s="208"/>
      <c r="Q15" s="208"/>
      <c r="R15" s="208"/>
      <c r="S15" s="208"/>
      <c r="T15" s="208"/>
      <c r="U15" s="208"/>
      <c r="V15" s="208"/>
      <c r="W15" s="208"/>
      <c r="X15" s="208"/>
      <c r="Y15" s="208"/>
      <c r="Z15" s="208"/>
      <c r="AA15" s="208"/>
      <c r="AB15" s="208"/>
      <c r="AC15" s="208"/>
      <c r="AD15" s="208"/>
      <c r="AE15" s="208"/>
      <c r="AF15" s="208"/>
      <c r="AG15" s="208"/>
      <c r="AH15" s="208"/>
      <c r="AI15" s="208"/>
      <c r="AJ15" s="208"/>
      <c r="AK15" s="208"/>
      <c r="AL15" s="208"/>
      <c r="AM15" s="209"/>
    </row>
    <row r="16" spans="1:39" s="88" customFormat="1" ht="20.100000000000001" customHeight="1" x14ac:dyDescent="0.2">
      <c r="A16" s="30" t="s">
        <v>33</v>
      </c>
      <c r="B16" s="128" t="s">
        <v>102</v>
      </c>
      <c r="C16" s="30" t="s">
        <v>78</v>
      </c>
      <c r="D16" s="125"/>
      <c r="E16" s="125"/>
      <c r="F16" s="125"/>
      <c r="G16" s="125"/>
      <c r="H16" s="24"/>
      <c r="I16" s="125"/>
      <c r="J16" s="125"/>
      <c r="K16" s="125"/>
      <c r="L16" s="136"/>
      <c r="M16" s="126"/>
      <c r="N16" s="98"/>
      <c r="O16" s="98"/>
      <c r="P16" s="98"/>
      <c r="Q16" s="98"/>
      <c r="R16" s="131"/>
      <c r="S16" s="98">
        <v>15</v>
      </c>
      <c r="T16" s="98">
        <v>15</v>
      </c>
      <c r="U16" s="98"/>
      <c r="V16" s="98">
        <v>15</v>
      </c>
      <c r="W16" s="99">
        <v>4</v>
      </c>
      <c r="X16" s="100"/>
      <c r="Y16" s="100"/>
      <c r="Z16" s="100"/>
      <c r="AA16" s="100"/>
      <c r="AB16" s="99"/>
      <c r="AC16" s="100"/>
      <c r="AD16" s="100"/>
      <c r="AE16" s="100"/>
      <c r="AF16" s="100"/>
      <c r="AG16" s="99"/>
      <c r="AH16" s="13">
        <f t="shared" ref="AH16:AH25" si="0">AI16+AJ16++AK16+AL16</f>
        <v>45</v>
      </c>
      <c r="AI16" s="25">
        <f t="shared" ref="AI16:AM22" si="1">D16+I16+N16+S16+X16+AC16</f>
        <v>15</v>
      </c>
      <c r="AJ16" s="25">
        <f t="shared" si="1"/>
        <v>15</v>
      </c>
      <c r="AK16" s="25">
        <f t="shared" si="1"/>
        <v>0</v>
      </c>
      <c r="AL16" s="25">
        <f t="shared" si="1"/>
        <v>15</v>
      </c>
      <c r="AM16" s="24">
        <f t="shared" si="1"/>
        <v>4</v>
      </c>
    </row>
    <row r="17" spans="1:39" s="88" customFormat="1" ht="20.100000000000001" customHeight="1" x14ac:dyDescent="0.2">
      <c r="A17" s="30" t="s">
        <v>36</v>
      </c>
      <c r="B17" s="95" t="s">
        <v>103</v>
      </c>
      <c r="C17" s="30" t="s">
        <v>78</v>
      </c>
      <c r="D17" s="125"/>
      <c r="E17" s="125"/>
      <c r="F17" s="125"/>
      <c r="G17" s="125"/>
      <c r="H17" s="24"/>
      <c r="I17" s="125"/>
      <c r="J17" s="125"/>
      <c r="K17" s="125"/>
      <c r="L17" s="136"/>
      <c r="M17" s="126"/>
      <c r="N17" s="98"/>
      <c r="O17" s="98"/>
      <c r="P17" s="98"/>
      <c r="Q17" s="98"/>
      <c r="R17" s="131"/>
      <c r="S17" s="98">
        <v>15</v>
      </c>
      <c r="T17" s="98">
        <v>30</v>
      </c>
      <c r="U17" s="98"/>
      <c r="V17" s="98">
        <v>15</v>
      </c>
      <c r="W17" s="99">
        <v>5</v>
      </c>
      <c r="X17" s="100"/>
      <c r="Y17" s="100"/>
      <c r="Z17" s="100"/>
      <c r="AA17" s="100"/>
      <c r="AB17" s="99"/>
      <c r="AC17" s="100"/>
      <c r="AD17" s="100"/>
      <c r="AE17" s="100"/>
      <c r="AF17" s="100"/>
      <c r="AG17" s="99"/>
      <c r="AH17" s="13">
        <f t="shared" si="0"/>
        <v>60</v>
      </c>
      <c r="AI17" s="25">
        <f t="shared" si="1"/>
        <v>15</v>
      </c>
      <c r="AJ17" s="25">
        <f t="shared" si="1"/>
        <v>30</v>
      </c>
      <c r="AK17" s="25">
        <f t="shared" si="1"/>
        <v>0</v>
      </c>
      <c r="AL17" s="25">
        <f t="shared" si="1"/>
        <v>15</v>
      </c>
      <c r="AM17" s="24">
        <f t="shared" si="1"/>
        <v>5</v>
      </c>
    </row>
    <row r="18" spans="1:39" s="88" customFormat="1" ht="20.100000000000001" customHeight="1" x14ac:dyDescent="0.2">
      <c r="A18" s="30" t="s">
        <v>39</v>
      </c>
      <c r="B18" s="95" t="s">
        <v>104</v>
      </c>
      <c r="C18" s="30" t="s">
        <v>81</v>
      </c>
      <c r="D18" s="125"/>
      <c r="E18" s="125"/>
      <c r="F18" s="125"/>
      <c r="G18" s="125"/>
      <c r="H18" s="126"/>
      <c r="I18" s="125"/>
      <c r="J18" s="125"/>
      <c r="K18" s="125"/>
      <c r="L18" s="125"/>
      <c r="M18" s="126"/>
      <c r="N18" s="98"/>
      <c r="O18" s="98"/>
      <c r="P18" s="98"/>
      <c r="Q18" s="98"/>
      <c r="R18" s="99"/>
      <c r="S18" s="98">
        <v>15</v>
      </c>
      <c r="T18" s="98">
        <v>15</v>
      </c>
      <c r="U18" s="98"/>
      <c r="V18" s="98"/>
      <c r="W18" s="99">
        <v>3</v>
      </c>
      <c r="X18" s="100"/>
      <c r="Y18" s="100"/>
      <c r="Z18" s="100"/>
      <c r="AA18" s="100"/>
      <c r="AB18" s="99"/>
      <c r="AC18" s="100"/>
      <c r="AD18" s="100"/>
      <c r="AE18" s="100"/>
      <c r="AF18" s="100"/>
      <c r="AG18" s="99"/>
      <c r="AH18" s="13">
        <f t="shared" si="0"/>
        <v>30</v>
      </c>
      <c r="AI18" s="25">
        <f t="shared" si="1"/>
        <v>15</v>
      </c>
      <c r="AJ18" s="25">
        <f t="shared" si="1"/>
        <v>15</v>
      </c>
      <c r="AK18" s="25">
        <f t="shared" si="1"/>
        <v>0</v>
      </c>
      <c r="AL18" s="25">
        <f t="shared" si="1"/>
        <v>0</v>
      </c>
      <c r="AM18" s="24">
        <f t="shared" si="1"/>
        <v>3</v>
      </c>
    </row>
    <row r="19" spans="1:39" s="88" customFormat="1" ht="20.100000000000001" customHeight="1" x14ac:dyDescent="0.2">
      <c r="A19" s="30" t="s">
        <v>42</v>
      </c>
      <c r="B19" s="95" t="s">
        <v>105</v>
      </c>
      <c r="C19" s="30" t="s">
        <v>106</v>
      </c>
      <c r="D19" s="125"/>
      <c r="E19" s="125"/>
      <c r="F19" s="125"/>
      <c r="G19" s="125"/>
      <c r="H19" s="126"/>
      <c r="I19" s="125"/>
      <c r="J19" s="125"/>
      <c r="K19" s="125"/>
      <c r="L19" s="125"/>
      <c r="M19" s="126"/>
      <c r="N19" s="98"/>
      <c r="O19" s="98"/>
      <c r="P19" s="98"/>
      <c r="Q19" s="98"/>
      <c r="R19" s="99"/>
      <c r="S19" s="98"/>
      <c r="T19" s="98"/>
      <c r="U19" s="98"/>
      <c r="V19" s="98"/>
      <c r="W19" s="99"/>
      <c r="X19" s="100">
        <v>15</v>
      </c>
      <c r="Y19" s="100"/>
      <c r="Z19" s="100"/>
      <c r="AA19" s="100">
        <v>30</v>
      </c>
      <c r="AB19" s="99">
        <v>5</v>
      </c>
      <c r="AC19" s="100"/>
      <c r="AD19" s="116"/>
      <c r="AE19" s="116"/>
      <c r="AF19" s="100"/>
      <c r="AG19" s="99"/>
      <c r="AH19" s="13">
        <f t="shared" si="0"/>
        <v>45</v>
      </c>
      <c r="AI19" s="25">
        <f t="shared" si="1"/>
        <v>15</v>
      </c>
      <c r="AJ19" s="25">
        <f t="shared" si="1"/>
        <v>0</v>
      </c>
      <c r="AK19" s="25">
        <f t="shared" si="1"/>
        <v>0</v>
      </c>
      <c r="AL19" s="25">
        <f t="shared" si="1"/>
        <v>30</v>
      </c>
      <c r="AM19" s="24">
        <f t="shared" si="1"/>
        <v>5</v>
      </c>
    </row>
    <row r="20" spans="1:39" s="88" customFormat="1" ht="20.100000000000001" customHeight="1" x14ac:dyDescent="0.2">
      <c r="A20" s="30" t="s">
        <v>45</v>
      </c>
      <c r="B20" s="95" t="s">
        <v>107</v>
      </c>
      <c r="C20" s="30" t="s">
        <v>106</v>
      </c>
      <c r="D20" s="125"/>
      <c r="E20" s="125"/>
      <c r="F20" s="125"/>
      <c r="G20" s="125"/>
      <c r="H20" s="126"/>
      <c r="I20" s="125"/>
      <c r="J20" s="125"/>
      <c r="K20" s="125"/>
      <c r="L20" s="125"/>
      <c r="M20" s="126"/>
      <c r="N20" s="98"/>
      <c r="O20" s="98"/>
      <c r="P20" s="98"/>
      <c r="Q20" s="98"/>
      <c r="R20" s="99"/>
      <c r="S20" s="98"/>
      <c r="T20" s="98"/>
      <c r="U20" s="98"/>
      <c r="V20" s="98"/>
      <c r="W20" s="99"/>
      <c r="X20" s="100">
        <v>15</v>
      </c>
      <c r="Y20" s="100">
        <v>15</v>
      </c>
      <c r="Z20" s="100"/>
      <c r="AA20" s="100"/>
      <c r="AB20" s="99">
        <v>3</v>
      </c>
      <c r="AC20" s="116"/>
      <c r="AD20" s="116"/>
      <c r="AE20" s="116"/>
      <c r="AF20" s="116"/>
      <c r="AG20" s="99"/>
      <c r="AH20" s="13">
        <f t="shared" si="0"/>
        <v>30</v>
      </c>
      <c r="AI20" s="25">
        <f t="shared" si="1"/>
        <v>15</v>
      </c>
      <c r="AJ20" s="25">
        <f t="shared" si="1"/>
        <v>15</v>
      </c>
      <c r="AK20" s="25">
        <f t="shared" si="1"/>
        <v>0</v>
      </c>
      <c r="AL20" s="25">
        <f t="shared" si="1"/>
        <v>0</v>
      </c>
      <c r="AM20" s="24">
        <f t="shared" si="1"/>
        <v>3</v>
      </c>
    </row>
    <row r="21" spans="1:39" s="88" customFormat="1" ht="20.100000000000001" customHeight="1" x14ac:dyDescent="0.2">
      <c r="A21" s="30" t="s">
        <v>47</v>
      </c>
      <c r="B21" s="95" t="s">
        <v>108</v>
      </c>
      <c r="C21" s="30" t="s">
        <v>109</v>
      </c>
      <c r="D21" s="125"/>
      <c r="E21" s="125"/>
      <c r="F21" s="125"/>
      <c r="G21" s="125"/>
      <c r="H21" s="126"/>
      <c r="I21" s="125"/>
      <c r="J21" s="125"/>
      <c r="K21" s="125"/>
      <c r="L21" s="125"/>
      <c r="M21" s="126"/>
      <c r="N21" s="98"/>
      <c r="O21" s="98"/>
      <c r="P21" s="98"/>
      <c r="Q21" s="98"/>
      <c r="R21" s="99"/>
      <c r="S21" s="98"/>
      <c r="T21" s="98"/>
      <c r="U21" s="98"/>
      <c r="V21" s="98"/>
      <c r="W21" s="99"/>
      <c r="X21" s="100"/>
      <c r="Y21" s="100"/>
      <c r="Z21" s="100"/>
      <c r="AA21" s="100"/>
      <c r="AB21" s="99"/>
      <c r="AC21" s="100">
        <v>15</v>
      </c>
      <c r="AD21" s="100"/>
      <c r="AE21" s="100"/>
      <c r="AF21" s="100">
        <v>15</v>
      </c>
      <c r="AG21" s="99">
        <v>4</v>
      </c>
      <c r="AH21" s="13">
        <f t="shared" si="0"/>
        <v>30</v>
      </c>
      <c r="AI21" s="25">
        <f t="shared" si="1"/>
        <v>15</v>
      </c>
      <c r="AJ21" s="25">
        <f t="shared" si="1"/>
        <v>0</v>
      </c>
      <c r="AK21" s="25">
        <f t="shared" si="1"/>
        <v>0</v>
      </c>
      <c r="AL21" s="25">
        <f t="shared" si="1"/>
        <v>15</v>
      </c>
      <c r="AM21" s="24">
        <f t="shared" si="1"/>
        <v>4</v>
      </c>
    </row>
    <row r="22" spans="1:39" s="88" customFormat="1" ht="20.100000000000001" customHeight="1" x14ac:dyDescent="0.2">
      <c r="A22" s="30" t="s">
        <v>50</v>
      </c>
      <c r="B22" s="137" t="s">
        <v>110</v>
      </c>
      <c r="C22" s="30" t="s">
        <v>109</v>
      </c>
      <c r="D22" s="125"/>
      <c r="E22" s="125"/>
      <c r="F22" s="125"/>
      <c r="G22" s="125"/>
      <c r="H22" s="24"/>
      <c r="I22" s="125"/>
      <c r="J22" s="125"/>
      <c r="K22" s="125"/>
      <c r="L22" s="136"/>
      <c r="M22" s="126"/>
      <c r="N22" s="98"/>
      <c r="O22" s="98"/>
      <c r="P22" s="98"/>
      <c r="Q22" s="98"/>
      <c r="R22" s="131"/>
      <c r="S22" s="98"/>
      <c r="T22" s="98"/>
      <c r="U22" s="98"/>
      <c r="V22" s="117"/>
      <c r="W22" s="99"/>
      <c r="X22" s="100"/>
      <c r="Y22" s="100"/>
      <c r="Z22" s="100"/>
      <c r="AA22" s="100"/>
      <c r="AB22" s="99"/>
      <c r="AC22" s="100"/>
      <c r="AD22" s="100"/>
      <c r="AE22" s="100"/>
      <c r="AF22" s="100">
        <v>30</v>
      </c>
      <c r="AG22" s="99">
        <v>3</v>
      </c>
      <c r="AH22" s="13">
        <f t="shared" si="0"/>
        <v>30</v>
      </c>
      <c r="AI22" s="25">
        <f t="shared" si="1"/>
        <v>0</v>
      </c>
      <c r="AJ22" s="25">
        <f t="shared" si="1"/>
        <v>0</v>
      </c>
      <c r="AK22" s="25">
        <f t="shared" si="1"/>
        <v>0</v>
      </c>
      <c r="AL22" s="25">
        <f t="shared" si="1"/>
        <v>30</v>
      </c>
      <c r="AM22" s="24">
        <f t="shared" si="1"/>
        <v>3</v>
      </c>
    </row>
    <row r="23" spans="1:39" s="88" customFormat="1" ht="20.100000000000001" customHeight="1" x14ac:dyDescent="0.2">
      <c r="A23" s="30" t="s">
        <v>52</v>
      </c>
      <c r="B23" s="95" t="s">
        <v>111</v>
      </c>
      <c r="C23" s="30" t="s">
        <v>112</v>
      </c>
      <c r="D23" s="125"/>
      <c r="E23" s="125"/>
      <c r="F23" s="125"/>
      <c r="G23" s="125"/>
      <c r="H23" s="126"/>
      <c r="I23" s="125"/>
      <c r="J23" s="125"/>
      <c r="K23" s="125"/>
      <c r="L23" s="125"/>
      <c r="M23" s="126"/>
      <c r="N23" s="98"/>
      <c r="O23" s="98"/>
      <c r="P23" s="98"/>
      <c r="Q23" s="98"/>
      <c r="R23" s="99"/>
      <c r="S23" s="98"/>
      <c r="T23" s="98"/>
      <c r="U23" s="98"/>
      <c r="V23" s="98"/>
      <c r="W23" s="99"/>
      <c r="X23" s="116"/>
      <c r="Y23" s="116"/>
      <c r="Z23" s="116"/>
      <c r="AA23" s="116"/>
      <c r="AB23" s="99"/>
      <c r="AC23" s="100">
        <v>15</v>
      </c>
      <c r="AD23" s="100">
        <v>15</v>
      </c>
      <c r="AE23" s="100"/>
      <c r="AF23" s="100">
        <v>30</v>
      </c>
      <c r="AG23" s="99">
        <v>6</v>
      </c>
      <c r="AH23" s="13">
        <f t="shared" si="0"/>
        <v>60</v>
      </c>
      <c r="AI23" s="25">
        <f>D23+I23+N23+S23+X23+AC23</f>
        <v>15</v>
      </c>
      <c r="AJ23" s="25">
        <f t="shared" ref="AJ23:AK25" si="2">E23+J23+O23+T23+Y23+AD23</f>
        <v>15</v>
      </c>
      <c r="AK23" s="25">
        <f t="shared" si="2"/>
        <v>0</v>
      </c>
      <c r="AL23" s="25">
        <f t="shared" ref="AL23:AM25" si="3">G23+L23+Q23+V23+AA23+AF23</f>
        <v>30</v>
      </c>
      <c r="AM23" s="24">
        <f t="shared" si="3"/>
        <v>6</v>
      </c>
    </row>
    <row r="24" spans="1:39" s="88" customFormat="1" ht="20.100000000000001" customHeight="1" x14ac:dyDescent="0.2">
      <c r="A24" s="30" t="s">
        <v>54</v>
      </c>
      <c r="B24" s="95" t="s">
        <v>113</v>
      </c>
      <c r="C24" s="30" t="s">
        <v>112</v>
      </c>
      <c r="D24" s="125"/>
      <c r="E24" s="125"/>
      <c r="F24" s="125"/>
      <c r="G24" s="125"/>
      <c r="H24" s="24"/>
      <c r="I24" s="125"/>
      <c r="J24" s="125"/>
      <c r="K24" s="125"/>
      <c r="L24" s="136"/>
      <c r="M24" s="126"/>
      <c r="N24" s="98"/>
      <c r="O24" s="98"/>
      <c r="P24" s="98"/>
      <c r="Q24" s="98"/>
      <c r="R24" s="131"/>
      <c r="S24" s="98"/>
      <c r="T24" s="98"/>
      <c r="U24" s="98"/>
      <c r="V24" s="117"/>
      <c r="W24" s="99"/>
      <c r="X24" s="100"/>
      <c r="Y24" s="100"/>
      <c r="Z24" s="100"/>
      <c r="AA24" s="100"/>
      <c r="AB24" s="99"/>
      <c r="AC24" s="100">
        <v>15</v>
      </c>
      <c r="AD24" s="100">
        <v>15</v>
      </c>
      <c r="AE24" s="100"/>
      <c r="AF24" s="100">
        <v>30</v>
      </c>
      <c r="AG24" s="99">
        <v>6</v>
      </c>
      <c r="AH24" s="13">
        <f t="shared" si="0"/>
        <v>60</v>
      </c>
      <c r="AI24" s="25">
        <f>D24+I24+N24+S24+X24+AC24</f>
        <v>15</v>
      </c>
      <c r="AJ24" s="25">
        <f t="shared" si="2"/>
        <v>15</v>
      </c>
      <c r="AK24" s="25">
        <f t="shared" si="2"/>
        <v>0</v>
      </c>
      <c r="AL24" s="25">
        <f t="shared" si="3"/>
        <v>30</v>
      </c>
      <c r="AM24" s="24">
        <f t="shared" si="3"/>
        <v>6</v>
      </c>
    </row>
    <row r="25" spans="1:39" s="88" customFormat="1" ht="20.100000000000001" customHeight="1" x14ac:dyDescent="0.2">
      <c r="A25" s="30" t="s">
        <v>56</v>
      </c>
      <c r="B25" s="95" t="s">
        <v>114</v>
      </c>
      <c r="C25" s="30" t="s">
        <v>115</v>
      </c>
      <c r="D25" s="125"/>
      <c r="E25" s="125"/>
      <c r="F25" s="125"/>
      <c r="G25" s="125"/>
      <c r="H25" s="126"/>
      <c r="I25" s="125"/>
      <c r="J25" s="125"/>
      <c r="K25" s="125"/>
      <c r="L25" s="125"/>
      <c r="M25" s="126"/>
      <c r="N25" s="98"/>
      <c r="O25" s="98"/>
      <c r="P25" s="98"/>
      <c r="Q25" s="98"/>
      <c r="R25" s="99"/>
      <c r="S25" s="98"/>
      <c r="T25" s="98"/>
      <c r="U25" s="98"/>
      <c r="V25" s="98"/>
      <c r="W25" s="99"/>
      <c r="X25" s="100"/>
      <c r="Y25" s="100"/>
      <c r="Z25" s="100"/>
      <c r="AA25" s="100"/>
      <c r="AB25" s="99"/>
      <c r="AC25" s="100">
        <v>15</v>
      </c>
      <c r="AD25" s="100"/>
      <c r="AE25" s="100"/>
      <c r="AF25" s="100">
        <v>30</v>
      </c>
      <c r="AG25" s="99">
        <v>5</v>
      </c>
      <c r="AH25" s="13">
        <f t="shared" si="0"/>
        <v>45</v>
      </c>
      <c r="AI25" s="25">
        <f>D25+I25+N25+S25+X25+AC25</f>
        <v>15</v>
      </c>
      <c r="AJ25" s="25">
        <f t="shared" si="2"/>
        <v>0</v>
      </c>
      <c r="AK25" s="25">
        <f t="shared" si="2"/>
        <v>0</v>
      </c>
      <c r="AL25" s="25">
        <f t="shared" si="3"/>
        <v>30</v>
      </c>
      <c r="AM25" s="24">
        <f t="shared" si="3"/>
        <v>5</v>
      </c>
    </row>
    <row r="26" spans="1:39" s="89" customFormat="1" ht="21.75" customHeight="1" x14ac:dyDescent="0.2">
      <c r="A26" s="204" t="s">
        <v>116</v>
      </c>
      <c r="B26" s="205"/>
      <c r="C26" s="205"/>
      <c r="D26" s="61">
        <f t="shared" ref="D26:AG26" si="4">SUM(D16:D25)</f>
        <v>0</v>
      </c>
      <c r="E26" s="61">
        <f t="shared" si="4"/>
        <v>0</v>
      </c>
      <c r="F26" s="61">
        <f t="shared" si="4"/>
        <v>0</v>
      </c>
      <c r="G26" s="61">
        <f t="shared" si="4"/>
        <v>0</v>
      </c>
      <c r="H26" s="62">
        <f t="shared" si="4"/>
        <v>0</v>
      </c>
      <c r="I26" s="61">
        <f t="shared" si="4"/>
        <v>0</v>
      </c>
      <c r="J26" s="61">
        <f t="shared" si="4"/>
        <v>0</v>
      </c>
      <c r="K26" s="61">
        <f t="shared" si="4"/>
        <v>0</v>
      </c>
      <c r="L26" s="61">
        <f t="shared" si="4"/>
        <v>0</v>
      </c>
      <c r="M26" s="62">
        <f t="shared" si="4"/>
        <v>0</v>
      </c>
      <c r="N26" s="63">
        <f t="shared" si="4"/>
        <v>0</v>
      </c>
      <c r="O26" s="63">
        <f t="shared" si="4"/>
        <v>0</v>
      </c>
      <c r="P26" s="63">
        <f t="shared" si="4"/>
        <v>0</v>
      </c>
      <c r="Q26" s="63">
        <f t="shared" si="4"/>
        <v>0</v>
      </c>
      <c r="R26" s="62">
        <f t="shared" si="4"/>
        <v>0</v>
      </c>
      <c r="S26" s="63">
        <f t="shared" si="4"/>
        <v>45</v>
      </c>
      <c r="T26" s="63">
        <f t="shared" si="4"/>
        <v>60</v>
      </c>
      <c r="U26" s="63">
        <f t="shared" si="4"/>
        <v>0</v>
      </c>
      <c r="V26" s="63">
        <f t="shared" si="4"/>
        <v>30</v>
      </c>
      <c r="W26" s="62">
        <f t="shared" si="4"/>
        <v>12</v>
      </c>
      <c r="X26" s="64">
        <f t="shared" si="4"/>
        <v>30</v>
      </c>
      <c r="Y26" s="64">
        <f t="shared" si="4"/>
        <v>15</v>
      </c>
      <c r="Z26" s="64">
        <f t="shared" si="4"/>
        <v>0</v>
      </c>
      <c r="AA26" s="64">
        <f t="shared" si="4"/>
        <v>30</v>
      </c>
      <c r="AB26" s="62">
        <f t="shared" si="4"/>
        <v>8</v>
      </c>
      <c r="AC26" s="64">
        <f t="shared" si="4"/>
        <v>60</v>
      </c>
      <c r="AD26" s="64">
        <f t="shared" si="4"/>
        <v>30</v>
      </c>
      <c r="AE26" s="64">
        <f t="shared" si="4"/>
        <v>0</v>
      </c>
      <c r="AF26" s="64">
        <f t="shared" si="4"/>
        <v>135</v>
      </c>
      <c r="AG26" s="62">
        <f t="shared" si="4"/>
        <v>24</v>
      </c>
      <c r="AH26" s="13">
        <f>AI26+AJ26+AK26+AL26</f>
        <v>435</v>
      </c>
      <c r="AI26" s="65">
        <f>SUM(AI16:AI25)</f>
        <v>135</v>
      </c>
      <c r="AJ26" s="65">
        <f>SUM(AJ16:AJ25)</f>
        <v>105</v>
      </c>
      <c r="AK26" s="65">
        <f>SUM(AK16:AK25)</f>
        <v>0</v>
      </c>
      <c r="AL26" s="65">
        <f>SUM(AL16:AL25)</f>
        <v>195</v>
      </c>
      <c r="AM26" s="53">
        <f>SUM(AM16:AM25)</f>
        <v>44</v>
      </c>
    </row>
    <row r="27" spans="1:39" ht="11.25" customHeight="1" x14ac:dyDescent="0.2">
      <c r="A27" s="32"/>
      <c r="B27" s="32"/>
      <c r="C27" s="33"/>
      <c r="D27" s="36"/>
      <c r="E27" s="36"/>
      <c r="F27" s="36"/>
      <c r="G27" s="36"/>
      <c r="H27" s="36"/>
      <c r="I27" s="36"/>
      <c r="J27" s="36"/>
      <c r="K27" s="36"/>
      <c r="L27" s="36"/>
      <c r="M27" s="40"/>
      <c r="N27" s="36"/>
      <c r="O27" s="36"/>
      <c r="P27" s="36"/>
      <c r="Q27" s="36"/>
      <c r="R27" s="36"/>
      <c r="S27" s="36"/>
      <c r="T27" s="36"/>
      <c r="U27" s="36"/>
      <c r="V27" s="36"/>
      <c r="W27" s="26"/>
      <c r="X27" s="36"/>
      <c r="Y27" s="36"/>
      <c r="Z27" s="36"/>
      <c r="AA27" s="36"/>
      <c r="AB27" s="36"/>
      <c r="AC27" s="36"/>
      <c r="AD27" s="36"/>
      <c r="AE27" s="36"/>
      <c r="AF27" s="36"/>
      <c r="AG27" s="26"/>
      <c r="AH27" s="34"/>
      <c r="AI27" s="34"/>
      <c r="AJ27" s="34"/>
      <c r="AK27" s="34"/>
      <c r="AL27" s="34"/>
      <c r="AM27" s="37"/>
    </row>
  </sheetData>
  <mergeCells count="33">
    <mergeCell ref="AI12:AL13"/>
    <mergeCell ref="R13:R14"/>
    <mergeCell ref="D13:G13"/>
    <mergeCell ref="AC13:AF13"/>
    <mergeCell ref="D12:M12"/>
    <mergeCell ref="N13:Q13"/>
    <mergeCell ref="AB13:AB14"/>
    <mergeCell ref="A26:C26"/>
    <mergeCell ref="A12:A14"/>
    <mergeCell ref="C12:C14"/>
    <mergeCell ref="A15:AM15"/>
    <mergeCell ref="AH12:AH14"/>
    <mergeCell ref="N12:W12"/>
    <mergeCell ref="X12:AG12"/>
    <mergeCell ref="S13:V13"/>
    <mergeCell ref="H13:H14"/>
    <mergeCell ref="B12:B14"/>
    <mergeCell ref="AM12:AM14"/>
    <mergeCell ref="AG13:AG14"/>
    <mergeCell ref="I13:L13"/>
    <mergeCell ref="W13:W14"/>
    <mergeCell ref="M13:M14"/>
    <mergeCell ref="X13:AA13"/>
    <mergeCell ref="A1:AM1"/>
    <mergeCell ref="A2:AM2"/>
    <mergeCell ref="A3:AM3"/>
    <mergeCell ref="A4:AM4"/>
    <mergeCell ref="AF10:AM10"/>
    <mergeCell ref="A6:AM6"/>
    <mergeCell ref="A5:AM5"/>
    <mergeCell ref="A9:AM9"/>
    <mergeCell ref="A7:AM7"/>
    <mergeCell ref="A8:AM8"/>
  </mergeCells>
  <phoneticPr fontId="0" type="noConversion"/>
  <printOptions horizontalCentered="1"/>
  <pageMargins left="0.46" right="0.23622047244094491" top="0.22" bottom="0.15" header="0.86" footer="0.15"/>
  <pageSetup paperSize="9" scale="6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27"/>
  <sheetViews>
    <sheetView zoomScaleNormal="100" workbookViewId="0">
      <selection activeCell="A3" sqref="A3:AM3"/>
    </sheetView>
  </sheetViews>
  <sheetFormatPr defaultRowHeight="12.75" x14ac:dyDescent="0.2"/>
  <cols>
    <col min="1" max="1" width="2.85546875" style="3" customWidth="1"/>
    <col min="2" max="2" width="25.28515625" style="3" customWidth="1"/>
    <col min="3" max="3" width="7.140625" style="27" customWidth="1"/>
    <col min="4" max="7" width="2.7109375" style="5" customWidth="1"/>
    <col min="8" max="8" width="2.7109375" style="14" customWidth="1"/>
    <col min="9" max="12" width="2.7109375" style="5" customWidth="1"/>
    <col min="13" max="13" width="2.7109375" style="39" customWidth="1"/>
    <col min="14" max="17" width="3.5703125" style="6" customWidth="1"/>
    <col min="18" max="18" width="3.5703125" style="15" customWidth="1"/>
    <col min="19" max="22" width="3.5703125" style="5" customWidth="1"/>
    <col min="23" max="23" width="3.5703125" style="14" customWidth="1"/>
    <col min="24" max="27" width="3.5703125" style="6" customWidth="1"/>
    <col min="28" max="28" width="3.5703125" style="15" customWidth="1"/>
    <col min="29" max="32" width="3.5703125" style="5" customWidth="1"/>
    <col min="33" max="33" width="3.5703125" style="14" customWidth="1"/>
    <col min="34" max="34" width="3.7109375" style="7" customWidth="1"/>
    <col min="35" max="38" width="3.7109375" style="8" customWidth="1"/>
    <col min="39" max="39" width="3.7109375" style="19" customWidth="1"/>
  </cols>
  <sheetData>
    <row r="1" spans="1:39" x14ac:dyDescent="0.2">
      <c r="A1" s="160" t="s">
        <v>145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  <c r="AK1" s="160"/>
      <c r="AL1" s="160"/>
      <c r="AM1" s="160"/>
    </row>
    <row r="2" spans="1:39" x14ac:dyDescent="0.2">
      <c r="A2" s="161" t="s">
        <v>146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161"/>
    </row>
    <row r="3" spans="1:39" x14ac:dyDescent="0.2">
      <c r="A3" s="161" t="s">
        <v>149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61"/>
      <c r="AM3" s="161"/>
    </row>
    <row r="4" spans="1:39" x14ac:dyDescent="0.2">
      <c r="A4" s="161" t="s">
        <v>147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  <c r="AG4" s="161"/>
      <c r="AH4" s="161"/>
      <c r="AI4" s="161"/>
      <c r="AJ4" s="161"/>
      <c r="AK4" s="161"/>
      <c r="AL4" s="161"/>
      <c r="AM4" s="161"/>
    </row>
    <row r="5" spans="1:39" s="50" customFormat="1" ht="20.25" customHeight="1" x14ac:dyDescent="0.2">
      <c r="A5" s="164" t="s">
        <v>148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  <c r="AC5" s="164"/>
      <c r="AD5" s="164"/>
      <c r="AE5" s="164"/>
      <c r="AF5" s="164"/>
      <c r="AG5" s="164"/>
      <c r="AH5" s="164"/>
      <c r="AI5" s="164"/>
      <c r="AJ5" s="164"/>
      <c r="AK5" s="164"/>
      <c r="AL5" s="164"/>
      <c r="AM5" s="164"/>
    </row>
    <row r="6" spans="1:39" ht="15" customHeight="1" x14ac:dyDescent="0.2">
      <c r="A6" s="180" t="s">
        <v>4</v>
      </c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81"/>
      <c r="S6" s="181"/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81"/>
      <c r="AF6" s="181"/>
      <c r="AG6" s="181"/>
      <c r="AH6" s="181"/>
      <c r="AI6" s="181"/>
      <c r="AJ6" s="181"/>
      <c r="AK6" s="181"/>
      <c r="AL6" s="181"/>
      <c r="AM6" s="181"/>
    </row>
    <row r="7" spans="1:39" ht="15" customHeight="1" x14ac:dyDescent="0.2">
      <c r="A7" s="182" t="s">
        <v>8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3"/>
      <c r="AA7" s="183"/>
      <c r="AB7" s="183"/>
      <c r="AC7" s="183"/>
      <c r="AD7" s="183"/>
      <c r="AE7" s="183"/>
      <c r="AF7" s="183"/>
      <c r="AG7" s="183"/>
      <c r="AH7" s="183"/>
      <c r="AI7" s="183"/>
      <c r="AJ7" s="183"/>
      <c r="AK7" s="183"/>
      <c r="AL7" s="183"/>
      <c r="AM7" s="183"/>
    </row>
    <row r="8" spans="1:39" ht="15" customHeight="1" x14ac:dyDescent="0.2">
      <c r="A8" s="188" t="s">
        <v>11</v>
      </c>
      <c r="B8" s="189"/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189"/>
      <c r="V8" s="189"/>
      <c r="W8" s="189"/>
      <c r="X8" s="189"/>
      <c r="Y8" s="189"/>
      <c r="Z8" s="189"/>
      <c r="AA8" s="189"/>
      <c r="AB8" s="189"/>
      <c r="AC8" s="189"/>
      <c r="AD8" s="189"/>
      <c r="AE8" s="189"/>
      <c r="AF8" s="189"/>
      <c r="AG8" s="189"/>
      <c r="AH8" s="189"/>
      <c r="AI8" s="189"/>
      <c r="AJ8" s="189"/>
      <c r="AK8" s="189"/>
      <c r="AL8" s="189"/>
      <c r="AM8" s="189"/>
    </row>
    <row r="9" spans="1:39" ht="14.25" customHeight="1" x14ac:dyDescent="0.2">
      <c r="A9" s="203" t="s">
        <v>117</v>
      </c>
      <c r="B9" s="203"/>
      <c r="C9" s="203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3"/>
      <c r="R9" s="203"/>
      <c r="S9" s="203"/>
      <c r="T9" s="203"/>
      <c r="U9" s="203"/>
      <c r="V9" s="203"/>
      <c r="W9" s="203"/>
      <c r="X9" s="203"/>
      <c r="Y9" s="203"/>
      <c r="Z9" s="203"/>
      <c r="AA9" s="203"/>
      <c r="AB9" s="203"/>
      <c r="AC9" s="203"/>
      <c r="AD9" s="203"/>
      <c r="AE9" s="203"/>
      <c r="AF9" s="203"/>
      <c r="AG9" s="203"/>
      <c r="AH9" s="203"/>
      <c r="AI9" s="203"/>
      <c r="AJ9" s="203"/>
      <c r="AK9" s="203"/>
      <c r="AL9" s="203"/>
      <c r="AM9" s="203"/>
    </row>
    <row r="10" spans="1:39" ht="14.25" customHeight="1" x14ac:dyDescent="0.2">
      <c r="A10" s="70"/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201"/>
      <c r="AF10" s="201"/>
      <c r="AG10" s="201"/>
      <c r="AH10" s="201"/>
      <c r="AI10" s="201"/>
      <c r="AJ10" s="201"/>
      <c r="AK10" s="201"/>
      <c r="AL10" s="201"/>
      <c r="AM10" s="201"/>
    </row>
    <row r="11" spans="1:39" ht="16.5" customHeight="1" x14ac:dyDescent="0.2"/>
    <row r="12" spans="1:39" s="1" customFormat="1" ht="17.45" customHeight="1" x14ac:dyDescent="0.2">
      <c r="A12" s="193" t="s">
        <v>13</v>
      </c>
      <c r="B12" s="213" t="s">
        <v>14</v>
      </c>
      <c r="C12" s="206" t="s">
        <v>100</v>
      </c>
      <c r="D12" s="211" t="s">
        <v>16</v>
      </c>
      <c r="E12" s="212"/>
      <c r="F12" s="212"/>
      <c r="G12" s="212"/>
      <c r="H12" s="212"/>
      <c r="I12" s="212"/>
      <c r="J12" s="212"/>
      <c r="K12" s="212"/>
      <c r="L12" s="212"/>
      <c r="M12" s="212"/>
      <c r="N12" s="211" t="s">
        <v>17</v>
      </c>
      <c r="O12" s="212"/>
      <c r="P12" s="212"/>
      <c r="Q12" s="212"/>
      <c r="R12" s="212"/>
      <c r="S12" s="212"/>
      <c r="T12" s="212"/>
      <c r="U12" s="212"/>
      <c r="V12" s="212"/>
      <c r="W12" s="212"/>
      <c r="X12" s="211" t="s">
        <v>18</v>
      </c>
      <c r="Y12" s="212"/>
      <c r="Z12" s="212"/>
      <c r="AA12" s="212"/>
      <c r="AB12" s="212"/>
      <c r="AC12" s="212"/>
      <c r="AD12" s="212"/>
      <c r="AE12" s="212"/>
      <c r="AF12" s="212"/>
      <c r="AG12" s="212"/>
      <c r="AH12" s="210" t="s">
        <v>12</v>
      </c>
      <c r="AI12" s="215" t="s">
        <v>19</v>
      </c>
      <c r="AJ12" s="216"/>
      <c r="AK12" s="216"/>
      <c r="AL12" s="216"/>
      <c r="AM12" s="172" t="s">
        <v>2</v>
      </c>
    </row>
    <row r="13" spans="1:39" s="1" customFormat="1" ht="17.45" customHeight="1" x14ac:dyDescent="0.2">
      <c r="A13" s="193"/>
      <c r="B13" s="213"/>
      <c r="C13" s="168"/>
      <c r="D13" s="152" t="s">
        <v>20</v>
      </c>
      <c r="E13" s="153"/>
      <c r="F13" s="153"/>
      <c r="G13" s="153"/>
      <c r="H13" s="172" t="s">
        <v>2</v>
      </c>
      <c r="I13" s="152" t="s">
        <v>21</v>
      </c>
      <c r="J13" s="153"/>
      <c r="K13" s="153"/>
      <c r="L13" s="153"/>
      <c r="M13" s="172" t="s">
        <v>2</v>
      </c>
      <c r="N13" s="170" t="s">
        <v>22</v>
      </c>
      <c r="O13" s="171"/>
      <c r="P13" s="171"/>
      <c r="Q13" s="171"/>
      <c r="R13" s="172" t="s">
        <v>2</v>
      </c>
      <c r="S13" s="170" t="s">
        <v>23</v>
      </c>
      <c r="T13" s="171"/>
      <c r="U13" s="171"/>
      <c r="V13" s="171"/>
      <c r="W13" s="172" t="s">
        <v>2</v>
      </c>
      <c r="X13" s="176" t="s">
        <v>24</v>
      </c>
      <c r="Y13" s="177"/>
      <c r="Z13" s="177"/>
      <c r="AA13" s="177"/>
      <c r="AB13" s="172" t="s">
        <v>2</v>
      </c>
      <c r="AC13" s="176" t="s">
        <v>25</v>
      </c>
      <c r="AD13" s="177"/>
      <c r="AE13" s="177"/>
      <c r="AF13" s="177"/>
      <c r="AG13" s="172" t="s">
        <v>2</v>
      </c>
      <c r="AH13" s="210"/>
      <c r="AI13" s="217"/>
      <c r="AJ13" s="149"/>
      <c r="AK13" s="149"/>
      <c r="AL13" s="149"/>
      <c r="AM13" s="214"/>
    </row>
    <row r="14" spans="1:39" s="2" customFormat="1" ht="17.45" customHeight="1" x14ac:dyDescent="0.2">
      <c r="A14" s="193"/>
      <c r="B14" s="213"/>
      <c r="C14" s="169"/>
      <c r="D14" s="9" t="s">
        <v>30</v>
      </c>
      <c r="E14" s="9" t="s">
        <v>27</v>
      </c>
      <c r="F14" s="16" t="s">
        <v>28</v>
      </c>
      <c r="G14" s="16" t="s">
        <v>29</v>
      </c>
      <c r="H14" s="173"/>
      <c r="I14" s="9" t="s">
        <v>30</v>
      </c>
      <c r="J14" s="9" t="s">
        <v>27</v>
      </c>
      <c r="K14" s="16" t="s">
        <v>28</v>
      </c>
      <c r="L14" s="16" t="s">
        <v>29</v>
      </c>
      <c r="M14" s="173"/>
      <c r="N14" s="11" t="s">
        <v>30</v>
      </c>
      <c r="O14" s="11" t="s">
        <v>27</v>
      </c>
      <c r="P14" s="17" t="s">
        <v>28</v>
      </c>
      <c r="Q14" s="17" t="s">
        <v>29</v>
      </c>
      <c r="R14" s="173"/>
      <c r="S14" s="11" t="s">
        <v>30</v>
      </c>
      <c r="T14" s="11" t="s">
        <v>27</v>
      </c>
      <c r="U14" s="17" t="s">
        <v>28</v>
      </c>
      <c r="V14" s="17" t="s">
        <v>29</v>
      </c>
      <c r="W14" s="173"/>
      <c r="X14" s="10" t="s">
        <v>30</v>
      </c>
      <c r="Y14" s="10" t="s">
        <v>27</v>
      </c>
      <c r="Z14" s="18" t="s">
        <v>28</v>
      </c>
      <c r="AA14" s="18" t="s">
        <v>29</v>
      </c>
      <c r="AB14" s="173"/>
      <c r="AC14" s="10" t="s">
        <v>30</v>
      </c>
      <c r="AD14" s="10" t="s">
        <v>27</v>
      </c>
      <c r="AE14" s="18" t="s">
        <v>28</v>
      </c>
      <c r="AF14" s="18" t="s">
        <v>29</v>
      </c>
      <c r="AG14" s="173"/>
      <c r="AH14" s="210"/>
      <c r="AI14" s="12" t="s">
        <v>30</v>
      </c>
      <c r="AJ14" s="12" t="s">
        <v>27</v>
      </c>
      <c r="AK14" s="21" t="s">
        <v>28</v>
      </c>
      <c r="AL14" s="21" t="s">
        <v>29</v>
      </c>
      <c r="AM14" s="173"/>
    </row>
    <row r="15" spans="1:39" s="32" customFormat="1" ht="20.100000000000001" customHeight="1" x14ac:dyDescent="0.2">
      <c r="A15" s="207" t="s">
        <v>118</v>
      </c>
      <c r="B15" s="218"/>
      <c r="C15" s="208"/>
      <c r="D15" s="208"/>
      <c r="E15" s="208"/>
      <c r="F15" s="208"/>
      <c r="G15" s="208"/>
      <c r="H15" s="208"/>
      <c r="I15" s="208"/>
      <c r="J15" s="208"/>
      <c r="K15" s="208"/>
      <c r="L15" s="208"/>
      <c r="M15" s="208"/>
      <c r="N15" s="208"/>
      <c r="O15" s="208"/>
      <c r="P15" s="208"/>
      <c r="Q15" s="208"/>
      <c r="R15" s="208"/>
      <c r="S15" s="208"/>
      <c r="T15" s="208"/>
      <c r="U15" s="208"/>
      <c r="V15" s="208"/>
      <c r="W15" s="208"/>
      <c r="X15" s="208"/>
      <c r="Y15" s="208"/>
      <c r="Z15" s="208"/>
      <c r="AA15" s="208"/>
      <c r="AB15" s="208"/>
      <c r="AC15" s="208"/>
      <c r="AD15" s="208"/>
      <c r="AE15" s="208"/>
      <c r="AF15" s="208"/>
      <c r="AG15" s="208"/>
      <c r="AH15" s="208"/>
      <c r="AI15" s="208"/>
      <c r="AJ15" s="208"/>
      <c r="AK15" s="208"/>
      <c r="AL15" s="208"/>
      <c r="AM15" s="209"/>
    </row>
    <row r="16" spans="1:39" s="88" customFormat="1" ht="20.100000000000001" customHeight="1" x14ac:dyDescent="0.2">
      <c r="A16" s="30" t="s">
        <v>33</v>
      </c>
      <c r="B16" s="138" t="s">
        <v>119</v>
      </c>
      <c r="C16" s="30" t="s">
        <v>78</v>
      </c>
      <c r="D16" s="125"/>
      <c r="E16" s="125"/>
      <c r="F16" s="125"/>
      <c r="G16" s="125"/>
      <c r="H16" s="24"/>
      <c r="I16" s="125"/>
      <c r="J16" s="125"/>
      <c r="K16" s="125"/>
      <c r="L16" s="136"/>
      <c r="M16" s="126"/>
      <c r="N16" s="98"/>
      <c r="O16" s="98"/>
      <c r="P16" s="98"/>
      <c r="Q16" s="98"/>
      <c r="R16" s="131"/>
      <c r="S16" s="98">
        <v>15</v>
      </c>
      <c r="T16" s="98">
        <v>15</v>
      </c>
      <c r="U16" s="98"/>
      <c r="V16" s="98">
        <v>15</v>
      </c>
      <c r="W16" s="99">
        <v>4</v>
      </c>
      <c r="X16" s="100"/>
      <c r="Y16" s="100"/>
      <c r="Z16" s="100"/>
      <c r="AA16" s="100"/>
      <c r="AB16" s="99"/>
      <c r="AC16" s="100"/>
      <c r="AD16" s="100"/>
      <c r="AE16" s="100"/>
      <c r="AF16" s="100"/>
      <c r="AG16" s="99"/>
      <c r="AH16" s="13">
        <f t="shared" ref="AH16:AH25" si="0">AI16+AJ16++AK16+AL16</f>
        <v>45</v>
      </c>
      <c r="AI16" s="25">
        <f t="shared" ref="AI16:AI25" si="1">D16+I16+N16+S16+X16+AC16</f>
        <v>15</v>
      </c>
      <c r="AJ16" s="25">
        <f t="shared" ref="AJ16:AJ25" si="2">E16+J16+O16+T16+Y16+AD16</f>
        <v>15</v>
      </c>
      <c r="AK16" s="25">
        <f t="shared" ref="AK16:AK25" si="3">F16+K16+P16+U16+Z16+AE16</f>
        <v>0</v>
      </c>
      <c r="AL16" s="25">
        <f t="shared" ref="AL16:AL25" si="4">G16+L16+Q16+V16+AA16+AF16</f>
        <v>15</v>
      </c>
      <c r="AM16" s="24">
        <f t="shared" ref="AM16:AM25" si="5">H16+M16+R16+W16+AB16+AG16</f>
        <v>4</v>
      </c>
    </row>
    <row r="17" spans="1:39" s="88" customFormat="1" ht="20.100000000000001" customHeight="1" x14ac:dyDescent="0.2">
      <c r="A17" s="30" t="s">
        <v>36</v>
      </c>
      <c r="B17" s="138" t="s">
        <v>120</v>
      </c>
      <c r="C17" s="30" t="s">
        <v>78</v>
      </c>
      <c r="D17" s="125"/>
      <c r="E17" s="125"/>
      <c r="F17" s="125"/>
      <c r="G17" s="125"/>
      <c r="H17" s="24"/>
      <c r="I17" s="125"/>
      <c r="J17" s="125"/>
      <c r="K17" s="125"/>
      <c r="L17" s="136"/>
      <c r="M17" s="126"/>
      <c r="N17" s="98"/>
      <c r="O17" s="98"/>
      <c r="P17" s="98"/>
      <c r="Q17" s="98"/>
      <c r="R17" s="131"/>
      <c r="S17" s="98">
        <v>15</v>
      </c>
      <c r="T17" s="98">
        <v>30</v>
      </c>
      <c r="U17" s="98"/>
      <c r="V17" s="98">
        <v>15</v>
      </c>
      <c r="W17" s="99">
        <v>5</v>
      </c>
      <c r="X17" s="100"/>
      <c r="Y17" s="100"/>
      <c r="Z17" s="100"/>
      <c r="AA17" s="100"/>
      <c r="AB17" s="99"/>
      <c r="AC17" s="100"/>
      <c r="AD17" s="100"/>
      <c r="AE17" s="100"/>
      <c r="AF17" s="100"/>
      <c r="AG17" s="99"/>
      <c r="AH17" s="13">
        <f>AI17+AJ17++AK17+AL17</f>
        <v>60</v>
      </c>
      <c r="AI17" s="25">
        <f t="shared" ref="AI17:AM21" si="6">D17+I17+N17+S17+X17+AC17</f>
        <v>15</v>
      </c>
      <c r="AJ17" s="25">
        <f t="shared" si="6"/>
        <v>30</v>
      </c>
      <c r="AK17" s="25">
        <f t="shared" si="6"/>
        <v>0</v>
      </c>
      <c r="AL17" s="25">
        <f t="shared" si="6"/>
        <v>15</v>
      </c>
      <c r="AM17" s="24">
        <f t="shared" si="6"/>
        <v>5</v>
      </c>
    </row>
    <row r="18" spans="1:39" s="88" customFormat="1" ht="20.100000000000001" customHeight="1" x14ac:dyDescent="0.2">
      <c r="A18" s="30" t="s">
        <v>39</v>
      </c>
      <c r="B18" s="139" t="s">
        <v>121</v>
      </c>
      <c r="C18" s="30" t="s">
        <v>81</v>
      </c>
      <c r="D18" s="125"/>
      <c r="E18" s="125"/>
      <c r="F18" s="125"/>
      <c r="G18" s="125"/>
      <c r="H18" s="126"/>
      <c r="I18" s="125"/>
      <c r="J18" s="125"/>
      <c r="K18" s="125"/>
      <c r="L18" s="125"/>
      <c r="M18" s="126"/>
      <c r="N18" s="98"/>
      <c r="O18" s="98"/>
      <c r="P18" s="98"/>
      <c r="Q18" s="98"/>
      <c r="R18" s="99"/>
      <c r="S18" s="98">
        <v>15</v>
      </c>
      <c r="T18" s="98">
        <v>15</v>
      </c>
      <c r="U18" s="98"/>
      <c r="V18" s="98"/>
      <c r="W18" s="99">
        <v>3</v>
      </c>
      <c r="X18" s="100"/>
      <c r="Y18" s="100"/>
      <c r="Z18" s="100"/>
      <c r="AA18" s="100"/>
      <c r="AB18" s="99"/>
      <c r="AC18" s="100"/>
      <c r="AD18" s="116"/>
      <c r="AE18" s="116"/>
      <c r="AF18" s="100"/>
      <c r="AG18" s="99"/>
      <c r="AH18" s="13">
        <f>AI18+AJ18++AK18+AL18</f>
        <v>30</v>
      </c>
      <c r="AI18" s="25">
        <f t="shared" si="6"/>
        <v>15</v>
      </c>
      <c r="AJ18" s="25">
        <f t="shared" si="6"/>
        <v>15</v>
      </c>
      <c r="AK18" s="25">
        <f t="shared" si="6"/>
        <v>0</v>
      </c>
      <c r="AL18" s="25">
        <f t="shared" si="6"/>
        <v>0</v>
      </c>
      <c r="AM18" s="24">
        <f t="shared" si="6"/>
        <v>3</v>
      </c>
    </row>
    <row r="19" spans="1:39" s="88" customFormat="1" ht="20.100000000000001" customHeight="1" x14ac:dyDescent="0.2">
      <c r="A19" s="30" t="s">
        <v>42</v>
      </c>
      <c r="B19" s="140" t="s">
        <v>122</v>
      </c>
      <c r="C19" s="30" t="s">
        <v>106</v>
      </c>
      <c r="D19" s="125"/>
      <c r="E19" s="125"/>
      <c r="F19" s="125"/>
      <c r="G19" s="125"/>
      <c r="H19" s="126"/>
      <c r="I19" s="125"/>
      <c r="J19" s="125"/>
      <c r="K19" s="125"/>
      <c r="L19" s="125"/>
      <c r="M19" s="126"/>
      <c r="N19" s="98"/>
      <c r="O19" s="98"/>
      <c r="P19" s="98"/>
      <c r="Q19" s="98"/>
      <c r="R19" s="99"/>
      <c r="S19" s="98"/>
      <c r="T19" s="98"/>
      <c r="U19" s="98"/>
      <c r="V19" s="98"/>
      <c r="W19" s="99"/>
      <c r="X19" s="100">
        <v>15</v>
      </c>
      <c r="Y19" s="100"/>
      <c r="Z19" s="100"/>
      <c r="AA19" s="100">
        <v>30</v>
      </c>
      <c r="AB19" s="99">
        <v>5</v>
      </c>
      <c r="AC19" s="100"/>
      <c r="AD19" s="100"/>
      <c r="AE19" s="100"/>
      <c r="AF19" s="100"/>
      <c r="AG19" s="99"/>
      <c r="AH19" s="13">
        <f>AI19+AJ19++AK19+AL19</f>
        <v>45</v>
      </c>
      <c r="AI19" s="25">
        <f t="shared" si="6"/>
        <v>15</v>
      </c>
      <c r="AJ19" s="25">
        <f t="shared" si="6"/>
        <v>0</v>
      </c>
      <c r="AK19" s="25">
        <f t="shared" si="6"/>
        <v>0</v>
      </c>
      <c r="AL19" s="25">
        <f t="shared" si="6"/>
        <v>30</v>
      </c>
      <c r="AM19" s="24">
        <f t="shared" si="6"/>
        <v>5</v>
      </c>
    </row>
    <row r="20" spans="1:39" s="88" customFormat="1" ht="20.100000000000001" customHeight="1" x14ac:dyDescent="0.2">
      <c r="A20" s="30" t="s">
        <v>45</v>
      </c>
      <c r="B20" s="140" t="s">
        <v>107</v>
      </c>
      <c r="C20" s="30" t="s">
        <v>106</v>
      </c>
      <c r="D20" s="125"/>
      <c r="E20" s="125"/>
      <c r="F20" s="125"/>
      <c r="G20" s="125"/>
      <c r="H20" s="126"/>
      <c r="I20" s="125"/>
      <c r="J20" s="125"/>
      <c r="K20" s="125"/>
      <c r="L20" s="125"/>
      <c r="M20" s="126"/>
      <c r="N20" s="98"/>
      <c r="O20" s="98"/>
      <c r="P20" s="98"/>
      <c r="Q20" s="98"/>
      <c r="R20" s="99"/>
      <c r="S20" s="98"/>
      <c r="T20" s="98"/>
      <c r="U20" s="98"/>
      <c r="V20" s="98"/>
      <c r="W20" s="99"/>
      <c r="X20" s="100">
        <v>15</v>
      </c>
      <c r="Y20" s="100">
        <v>15</v>
      </c>
      <c r="Z20" s="100"/>
      <c r="AA20" s="100"/>
      <c r="AB20" s="99">
        <v>3</v>
      </c>
      <c r="AC20" s="116"/>
      <c r="AD20" s="116"/>
      <c r="AE20" s="116"/>
      <c r="AF20" s="116"/>
      <c r="AG20" s="99"/>
      <c r="AH20" s="13">
        <f>AI20+AJ20++AK20+AL20</f>
        <v>30</v>
      </c>
      <c r="AI20" s="25">
        <f t="shared" si="6"/>
        <v>15</v>
      </c>
      <c r="AJ20" s="25">
        <f t="shared" si="6"/>
        <v>15</v>
      </c>
      <c r="AK20" s="25">
        <f t="shared" si="6"/>
        <v>0</v>
      </c>
      <c r="AL20" s="25">
        <f t="shared" si="6"/>
        <v>0</v>
      </c>
      <c r="AM20" s="24">
        <f t="shared" si="6"/>
        <v>3</v>
      </c>
    </row>
    <row r="21" spans="1:39" s="88" customFormat="1" ht="20.100000000000001" customHeight="1" x14ac:dyDescent="0.2">
      <c r="A21" s="30" t="s">
        <v>47</v>
      </c>
      <c r="B21" s="140" t="s">
        <v>123</v>
      </c>
      <c r="C21" s="30" t="s">
        <v>109</v>
      </c>
      <c r="D21" s="125"/>
      <c r="E21" s="125"/>
      <c r="F21" s="125"/>
      <c r="G21" s="125"/>
      <c r="H21" s="126"/>
      <c r="I21" s="125"/>
      <c r="J21" s="125"/>
      <c r="K21" s="125"/>
      <c r="L21" s="125"/>
      <c r="M21" s="126"/>
      <c r="N21" s="98"/>
      <c r="O21" s="98"/>
      <c r="P21" s="98"/>
      <c r="Q21" s="98"/>
      <c r="R21" s="99"/>
      <c r="S21" s="98"/>
      <c r="T21" s="98"/>
      <c r="U21" s="98"/>
      <c r="V21" s="98"/>
      <c r="W21" s="99"/>
      <c r="X21" s="100"/>
      <c r="Y21" s="100"/>
      <c r="Z21" s="100"/>
      <c r="AA21" s="100"/>
      <c r="AB21" s="99"/>
      <c r="AC21" s="100">
        <v>15</v>
      </c>
      <c r="AD21" s="100"/>
      <c r="AE21" s="116"/>
      <c r="AF21" s="100">
        <v>15</v>
      </c>
      <c r="AG21" s="99">
        <v>4</v>
      </c>
      <c r="AH21" s="13">
        <f>AI21+AJ21++AK21+AL21</f>
        <v>30</v>
      </c>
      <c r="AI21" s="25">
        <f t="shared" si="6"/>
        <v>15</v>
      </c>
      <c r="AJ21" s="25">
        <f t="shared" si="6"/>
        <v>0</v>
      </c>
      <c r="AK21" s="25">
        <f t="shared" si="6"/>
        <v>0</v>
      </c>
      <c r="AL21" s="25">
        <f t="shared" si="6"/>
        <v>15</v>
      </c>
      <c r="AM21" s="24">
        <f t="shared" si="6"/>
        <v>4</v>
      </c>
    </row>
    <row r="22" spans="1:39" s="88" customFormat="1" ht="20.100000000000001" customHeight="1" x14ac:dyDescent="0.2">
      <c r="A22" s="30" t="s">
        <v>50</v>
      </c>
      <c r="B22" s="138" t="s">
        <v>124</v>
      </c>
      <c r="C22" s="30" t="s">
        <v>109</v>
      </c>
      <c r="D22" s="125"/>
      <c r="E22" s="125"/>
      <c r="F22" s="125"/>
      <c r="G22" s="125"/>
      <c r="H22" s="24"/>
      <c r="I22" s="125"/>
      <c r="J22" s="125"/>
      <c r="K22" s="125"/>
      <c r="L22" s="136"/>
      <c r="M22" s="126"/>
      <c r="N22" s="98"/>
      <c r="O22" s="98"/>
      <c r="P22" s="98"/>
      <c r="Q22" s="98"/>
      <c r="R22" s="131"/>
      <c r="S22" s="98"/>
      <c r="T22" s="98"/>
      <c r="U22" s="98"/>
      <c r="V22" s="117"/>
      <c r="W22" s="99"/>
      <c r="X22" s="100"/>
      <c r="Y22" s="100"/>
      <c r="Z22" s="100"/>
      <c r="AA22" s="100"/>
      <c r="AB22" s="99"/>
      <c r="AC22" s="100"/>
      <c r="AD22" s="100"/>
      <c r="AE22" s="100"/>
      <c r="AF22" s="100">
        <v>30</v>
      </c>
      <c r="AG22" s="99">
        <v>3</v>
      </c>
      <c r="AH22" s="13">
        <f t="shared" si="0"/>
        <v>30</v>
      </c>
      <c r="AI22" s="25">
        <f t="shared" si="1"/>
        <v>0</v>
      </c>
      <c r="AJ22" s="25">
        <f t="shared" si="2"/>
        <v>0</v>
      </c>
      <c r="AK22" s="25">
        <f t="shared" si="3"/>
        <v>0</v>
      </c>
      <c r="AL22" s="25">
        <f t="shared" si="4"/>
        <v>30</v>
      </c>
      <c r="AM22" s="24">
        <f t="shared" si="5"/>
        <v>3</v>
      </c>
    </row>
    <row r="23" spans="1:39" s="88" customFormat="1" ht="20.100000000000001" customHeight="1" x14ac:dyDescent="0.2">
      <c r="A23" s="30" t="s">
        <v>52</v>
      </c>
      <c r="B23" s="138" t="s">
        <v>125</v>
      </c>
      <c r="C23" s="30" t="s">
        <v>112</v>
      </c>
      <c r="D23" s="125"/>
      <c r="E23" s="125"/>
      <c r="F23" s="125"/>
      <c r="G23" s="125"/>
      <c r="H23" s="126"/>
      <c r="I23" s="125"/>
      <c r="J23" s="125"/>
      <c r="K23" s="125"/>
      <c r="L23" s="125"/>
      <c r="M23" s="126"/>
      <c r="N23" s="98"/>
      <c r="O23" s="98"/>
      <c r="P23" s="98"/>
      <c r="Q23" s="98"/>
      <c r="R23" s="99"/>
      <c r="S23" s="98"/>
      <c r="T23" s="98"/>
      <c r="U23" s="98"/>
      <c r="V23" s="98"/>
      <c r="W23" s="99"/>
      <c r="X23" s="116"/>
      <c r="Y23" s="116"/>
      <c r="Z23" s="116"/>
      <c r="AA23" s="116"/>
      <c r="AB23" s="99"/>
      <c r="AC23" s="100">
        <v>15</v>
      </c>
      <c r="AD23" s="100">
        <v>15</v>
      </c>
      <c r="AE23" s="100"/>
      <c r="AF23" s="100">
        <v>30</v>
      </c>
      <c r="AG23" s="99">
        <v>6</v>
      </c>
      <c r="AH23" s="13">
        <f t="shared" si="0"/>
        <v>60</v>
      </c>
      <c r="AI23" s="25">
        <f t="shared" si="1"/>
        <v>15</v>
      </c>
      <c r="AJ23" s="25">
        <f t="shared" si="2"/>
        <v>15</v>
      </c>
      <c r="AK23" s="25">
        <f t="shared" si="3"/>
        <v>0</v>
      </c>
      <c r="AL23" s="25">
        <f t="shared" si="4"/>
        <v>30</v>
      </c>
      <c r="AM23" s="24">
        <f t="shared" si="5"/>
        <v>6</v>
      </c>
    </row>
    <row r="24" spans="1:39" s="88" customFormat="1" ht="20.100000000000001" customHeight="1" x14ac:dyDescent="0.2">
      <c r="A24" s="30" t="s">
        <v>54</v>
      </c>
      <c r="B24" s="139" t="s">
        <v>126</v>
      </c>
      <c r="C24" s="30" t="s">
        <v>112</v>
      </c>
      <c r="D24" s="125"/>
      <c r="E24" s="125"/>
      <c r="F24" s="125"/>
      <c r="G24" s="125"/>
      <c r="H24" s="126"/>
      <c r="I24" s="125"/>
      <c r="J24" s="125"/>
      <c r="K24" s="125"/>
      <c r="L24" s="125"/>
      <c r="M24" s="126"/>
      <c r="N24" s="98"/>
      <c r="O24" s="98"/>
      <c r="P24" s="98"/>
      <c r="Q24" s="98"/>
      <c r="R24" s="99"/>
      <c r="S24" s="98"/>
      <c r="T24" s="98"/>
      <c r="U24" s="98"/>
      <c r="V24" s="98"/>
      <c r="W24" s="99"/>
      <c r="X24" s="100"/>
      <c r="Y24" s="100"/>
      <c r="Z24" s="100"/>
      <c r="AA24" s="100"/>
      <c r="AB24" s="99"/>
      <c r="AC24" s="100">
        <v>15</v>
      </c>
      <c r="AD24" s="100">
        <v>15</v>
      </c>
      <c r="AE24" s="100"/>
      <c r="AF24" s="100">
        <v>30</v>
      </c>
      <c r="AG24" s="99">
        <v>6</v>
      </c>
      <c r="AH24" s="13">
        <f t="shared" si="0"/>
        <v>60</v>
      </c>
      <c r="AI24" s="25">
        <f t="shared" si="1"/>
        <v>15</v>
      </c>
      <c r="AJ24" s="25">
        <f t="shared" si="2"/>
        <v>15</v>
      </c>
      <c r="AK24" s="25">
        <f t="shared" si="3"/>
        <v>0</v>
      </c>
      <c r="AL24" s="25">
        <f t="shared" si="4"/>
        <v>30</v>
      </c>
      <c r="AM24" s="24">
        <f t="shared" si="5"/>
        <v>6</v>
      </c>
    </row>
    <row r="25" spans="1:39" s="88" customFormat="1" ht="20.100000000000001" customHeight="1" x14ac:dyDescent="0.2">
      <c r="A25" s="30" t="s">
        <v>56</v>
      </c>
      <c r="B25" s="138" t="s">
        <v>127</v>
      </c>
      <c r="C25" s="30" t="s">
        <v>115</v>
      </c>
      <c r="D25" s="125"/>
      <c r="E25" s="125"/>
      <c r="F25" s="125"/>
      <c r="G25" s="125"/>
      <c r="H25" s="126"/>
      <c r="I25" s="125"/>
      <c r="J25" s="125"/>
      <c r="K25" s="125"/>
      <c r="L25" s="125"/>
      <c r="M25" s="126"/>
      <c r="N25" s="98"/>
      <c r="O25" s="98"/>
      <c r="P25" s="98"/>
      <c r="Q25" s="98"/>
      <c r="R25" s="99"/>
      <c r="S25" s="98"/>
      <c r="T25" s="98"/>
      <c r="U25" s="98"/>
      <c r="V25" s="98"/>
      <c r="W25" s="99"/>
      <c r="X25" s="100"/>
      <c r="Y25" s="100"/>
      <c r="Z25" s="100"/>
      <c r="AA25" s="100"/>
      <c r="AB25" s="99"/>
      <c r="AC25" s="100">
        <v>15</v>
      </c>
      <c r="AD25" s="100"/>
      <c r="AE25" s="116"/>
      <c r="AF25" s="100">
        <v>30</v>
      </c>
      <c r="AG25" s="99">
        <v>5</v>
      </c>
      <c r="AH25" s="13">
        <f t="shared" si="0"/>
        <v>45</v>
      </c>
      <c r="AI25" s="25">
        <f t="shared" si="1"/>
        <v>15</v>
      </c>
      <c r="AJ25" s="25">
        <f t="shared" si="2"/>
        <v>0</v>
      </c>
      <c r="AK25" s="25">
        <f t="shared" si="3"/>
        <v>0</v>
      </c>
      <c r="AL25" s="25">
        <f t="shared" si="4"/>
        <v>30</v>
      </c>
      <c r="AM25" s="24">
        <f t="shared" si="5"/>
        <v>5</v>
      </c>
    </row>
    <row r="26" spans="1:39" s="89" customFormat="1" ht="21.75" customHeight="1" x14ac:dyDescent="0.2">
      <c r="A26" s="204" t="s">
        <v>116</v>
      </c>
      <c r="B26" s="205"/>
      <c r="C26" s="205"/>
      <c r="D26" s="61">
        <f t="shared" ref="D26:AG26" si="7">SUM(D16:D25)</f>
        <v>0</v>
      </c>
      <c r="E26" s="61">
        <f t="shared" si="7"/>
        <v>0</v>
      </c>
      <c r="F26" s="61">
        <f t="shared" si="7"/>
        <v>0</v>
      </c>
      <c r="G26" s="61">
        <f t="shared" si="7"/>
        <v>0</v>
      </c>
      <c r="H26" s="62">
        <f t="shared" si="7"/>
        <v>0</v>
      </c>
      <c r="I26" s="61">
        <f t="shared" si="7"/>
        <v>0</v>
      </c>
      <c r="J26" s="61">
        <f t="shared" si="7"/>
        <v>0</v>
      </c>
      <c r="K26" s="61">
        <f t="shared" si="7"/>
        <v>0</v>
      </c>
      <c r="L26" s="61">
        <f t="shared" si="7"/>
        <v>0</v>
      </c>
      <c r="M26" s="62">
        <f t="shared" si="7"/>
        <v>0</v>
      </c>
      <c r="N26" s="63">
        <f t="shared" si="7"/>
        <v>0</v>
      </c>
      <c r="O26" s="63">
        <f t="shared" si="7"/>
        <v>0</v>
      </c>
      <c r="P26" s="63">
        <f t="shared" si="7"/>
        <v>0</v>
      </c>
      <c r="Q26" s="63">
        <f t="shared" si="7"/>
        <v>0</v>
      </c>
      <c r="R26" s="62">
        <f t="shared" si="7"/>
        <v>0</v>
      </c>
      <c r="S26" s="63">
        <f t="shared" si="7"/>
        <v>45</v>
      </c>
      <c r="T26" s="63">
        <f t="shared" si="7"/>
        <v>60</v>
      </c>
      <c r="U26" s="63">
        <f t="shared" si="7"/>
        <v>0</v>
      </c>
      <c r="V26" s="63">
        <f t="shared" si="7"/>
        <v>30</v>
      </c>
      <c r="W26" s="62">
        <f t="shared" si="7"/>
        <v>12</v>
      </c>
      <c r="X26" s="64">
        <f t="shared" si="7"/>
        <v>30</v>
      </c>
      <c r="Y26" s="64">
        <f t="shared" si="7"/>
        <v>15</v>
      </c>
      <c r="Z26" s="64">
        <f t="shared" si="7"/>
        <v>0</v>
      </c>
      <c r="AA26" s="64">
        <f t="shared" si="7"/>
        <v>30</v>
      </c>
      <c r="AB26" s="62">
        <f t="shared" si="7"/>
        <v>8</v>
      </c>
      <c r="AC26" s="64">
        <f t="shared" si="7"/>
        <v>60</v>
      </c>
      <c r="AD26" s="64">
        <f t="shared" si="7"/>
        <v>30</v>
      </c>
      <c r="AE26" s="64">
        <f t="shared" si="7"/>
        <v>0</v>
      </c>
      <c r="AF26" s="64">
        <f t="shared" si="7"/>
        <v>135</v>
      </c>
      <c r="AG26" s="62">
        <f t="shared" si="7"/>
        <v>24</v>
      </c>
      <c r="AH26" s="13">
        <f>AI26+AJ26+AK26+AL26</f>
        <v>435</v>
      </c>
      <c r="AI26" s="65">
        <f>SUM(AI16:AI25)</f>
        <v>135</v>
      </c>
      <c r="AJ26" s="65">
        <f>SUM(AJ16:AJ25)</f>
        <v>105</v>
      </c>
      <c r="AK26" s="65">
        <f>SUM(AK16:AK25)</f>
        <v>0</v>
      </c>
      <c r="AL26" s="65">
        <f>SUM(AL16:AL25)</f>
        <v>195</v>
      </c>
      <c r="AM26" s="53">
        <f>SUM(AM16:AM25)</f>
        <v>44</v>
      </c>
    </row>
    <row r="27" spans="1:39" ht="11.25" customHeight="1" x14ac:dyDescent="0.2">
      <c r="A27" s="32"/>
      <c r="B27" s="32"/>
      <c r="C27" s="33"/>
      <c r="D27" s="36"/>
      <c r="E27" s="36"/>
      <c r="F27" s="36"/>
      <c r="G27" s="36"/>
      <c r="H27" s="36"/>
      <c r="I27" s="36"/>
      <c r="J27" s="36"/>
      <c r="K27" s="36"/>
      <c r="L27" s="36"/>
      <c r="M27" s="40"/>
      <c r="N27" s="36"/>
      <c r="O27" s="36"/>
      <c r="P27" s="36"/>
      <c r="Q27" s="36"/>
      <c r="R27" s="36"/>
      <c r="S27" s="36"/>
      <c r="T27" s="36"/>
      <c r="U27" s="36"/>
      <c r="V27" s="36"/>
      <c r="W27" s="26"/>
      <c r="X27" s="36"/>
      <c r="Y27" s="36"/>
      <c r="Z27" s="36"/>
      <c r="AA27" s="36"/>
      <c r="AB27" s="36"/>
      <c r="AC27" s="36"/>
      <c r="AD27" s="36"/>
      <c r="AE27" s="36"/>
      <c r="AF27" s="36"/>
      <c r="AG27" s="26"/>
      <c r="AH27" s="34"/>
      <c r="AI27" s="34"/>
      <c r="AJ27" s="34"/>
      <c r="AK27" s="34"/>
      <c r="AL27" s="34"/>
      <c r="AM27" s="37"/>
    </row>
  </sheetData>
  <mergeCells count="33">
    <mergeCell ref="A26:C26"/>
    <mergeCell ref="A12:A14"/>
    <mergeCell ref="C12:C14"/>
    <mergeCell ref="A15:AM15"/>
    <mergeCell ref="AH12:AH14"/>
    <mergeCell ref="N12:W12"/>
    <mergeCell ref="X12:AG12"/>
    <mergeCell ref="X13:AA13"/>
    <mergeCell ref="R13:R14"/>
    <mergeCell ref="D13:G13"/>
    <mergeCell ref="B12:B14"/>
    <mergeCell ref="I13:L13"/>
    <mergeCell ref="W13:W14"/>
    <mergeCell ref="N13:Q13"/>
    <mergeCell ref="S13:V13"/>
    <mergeCell ref="M13:M14"/>
    <mergeCell ref="AC13:AF13"/>
    <mergeCell ref="AB13:AB14"/>
    <mergeCell ref="D12:M12"/>
    <mergeCell ref="AI12:AL13"/>
    <mergeCell ref="AM12:AM14"/>
    <mergeCell ref="AG13:AG14"/>
    <mergeCell ref="H13:H14"/>
    <mergeCell ref="A1:AM1"/>
    <mergeCell ref="A2:AM2"/>
    <mergeCell ref="A3:AM3"/>
    <mergeCell ref="A4:AM4"/>
    <mergeCell ref="AE10:AM10"/>
    <mergeCell ref="A7:AM7"/>
    <mergeCell ref="A9:AM9"/>
    <mergeCell ref="A5:AM5"/>
    <mergeCell ref="A6:AM6"/>
    <mergeCell ref="A8:AM8"/>
  </mergeCells>
  <phoneticPr fontId="0" type="noConversion"/>
  <printOptions horizontalCentered="1"/>
  <pageMargins left="0.46" right="0.23622047244094491" top="0.22" bottom="0.15" header="0.86" footer="0.15"/>
  <pageSetup paperSize="9" scale="6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P27"/>
  <sheetViews>
    <sheetView zoomScaleNormal="100" workbookViewId="0">
      <selection activeCell="A3" sqref="A3:AM3"/>
    </sheetView>
  </sheetViews>
  <sheetFormatPr defaultRowHeight="12.75" x14ac:dyDescent="0.2"/>
  <cols>
    <col min="1" max="1" width="2.85546875" style="3" customWidth="1"/>
    <col min="2" max="2" width="25.28515625" style="3" customWidth="1"/>
    <col min="3" max="3" width="7.140625" style="27" customWidth="1"/>
    <col min="4" max="7" width="2.7109375" style="5" customWidth="1"/>
    <col min="8" max="8" width="2.7109375" style="14" customWidth="1"/>
    <col min="9" max="12" width="2.7109375" style="5" customWidth="1"/>
    <col min="13" max="13" width="2.7109375" style="39" customWidth="1"/>
    <col min="14" max="17" width="3.5703125" style="6" customWidth="1"/>
    <col min="18" max="18" width="3.5703125" style="15" customWidth="1"/>
    <col min="19" max="22" width="3.5703125" style="5" customWidth="1"/>
    <col min="23" max="23" width="3.5703125" style="14" customWidth="1"/>
    <col min="24" max="27" width="3.5703125" style="6" customWidth="1"/>
    <col min="28" max="28" width="3.5703125" style="15" customWidth="1"/>
    <col min="29" max="32" width="3.5703125" style="5" customWidth="1"/>
    <col min="33" max="33" width="3.5703125" style="14" customWidth="1"/>
    <col min="34" max="34" width="3.7109375" style="7" customWidth="1"/>
    <col min="35" max="38" width="3.7109375" style="8" customWidth="1"/>
    <col min="39" max="39" width="3.7109375" style="19" customWidth="1"/>
  </cols>
  <sheetData>
    <row r="1" spans="1:42" x14ac:dyDescent="0.2">
      <c r="A1" s="160" t="s">
        <v>145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  <c r="AK1" s="160"/>
      <c r="AL1" s="160"/>
      <c r="AM1" s="160"/>
    </row>
    <row r="2" spans="1:42" x14ac:dyDescent="0.2">
      <c r="A2" s="161" t="s">
        <v>146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161"/>
    </row>
    <row r="3" spans="1:42" x14ac:dyDescent="0.2">
      <c r="A3" s="161" t="s">
        <v>149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61"/>
      <c r="AM3" s="161"/>
    </row>
    <row r="4" spans="1:42" x14ac:dyDescent="0.2">
      <c r="A4" s="161" t="s">
        <v>147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  <c r="AG4" s="161"/>
      <c r="AH4" s="161"/>
      <c r="AI4" s="161"/>
      <c r="AJ4" s="161"/>
      <c r="AK4" s="161"/>
      <c r="AL4" s="161"/>
      <c r="AM4" s="161"/>
    </row>
    <row r="5" spans="1:42" s="50" customFormat="1" ht="20.25" customHeight="1" x14ac:dyDescent="0.2">
      <c r="A5" s="164" t="s">
        <v>148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  <c r="AC5" s="164"/>
      <c r="AD5" s="164"/>
      <c r="AE5" s="164"/>
      <c r="AF5" s="164"/>
      <c r="AG5" s="164"/>
      <c r="AH5" s="164"/>
      <c r="AI5" s="164"/>
      <c r="AJ5" s="164"/>
      <c r="AK5" s="164"/>
      <c r="AL5" s="164"/>
      <c r="AM5" s="164"/>
    </row>
    <row r="6" spans="1:42" ht="15" customHeight="1" x14ac:dyDescent="0.2">
      <c r="A6" s="180" t="s">
        <v>4</v>
      </c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81"/>
      <c r="S6" s="181"/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81"/>
      <c r="AF6" s="181"/>
      <c r="AG6" s="181"/>
      <c r="AH6" s="181"/>
      <c r="AI6" s="181"/>
      <c r="AJ6" s="181"/>
      <c r="AK6" s="181"/>
      <c r="AL6" s="181"/>
      <c r="AM6" s="181"/>
    </row>
    <row r="7" spans="1:42" ht="15" customHeight="1" x14ac:dyDescent="0.2">
      <c r="A7" s="182" t="s">
        <v>128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3"/>
      <c r="AA7" s="183"/>
      <c r="AB7" s="183"/>
      <c r="AC7" s="183"/>
      <c r="AD7" s="183"/>
      <c r="AE7" s="183"/>
      <c r="AF7" s="183"/>
      <c r="AG7" s="183"/>
      <c r="AH7" s="183"/>
      <c r="AI7" s="183"/>
      <c r="AJ7" s="183"/>
      <c r="AK7" s="183"/>
      <c r="AL7" s="183"/>
      <c r="AM7" s="183"/>
    </row>
    <row r="8" spans="1:42" ht="15" customHeight="1" x14ac:dyDescent="0.2">
      <c r="A8" s="188" t="s">
        <v>11</v>
      </c>
      <c r="B8" s="189"/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189"/>
      <c r="V8" s="189"/>
      <c r="W8" s="189"/>
      <c r="X8" s="189"/>
      <c r="Y8" s="189"/>
      <c r="Z8" s="189"/>
      <c r="AA8" s="189"/>
      <c r="AB8" s="189"/>
      <c r="AC8" s="189"/>
      <c r="AD8" s="189"/>
      <c r="AE8" s="189"/>
      <c r="AF8" s="189"/>
      <c r="AG8" s="189"/>
      <c r="AH8" s="189"/>
      <c r="AI8" s="189"/>
      <c r="AJ8" s="189"/>
      <c r="AK8" s="189"/>
      <c r="AL8" s="189"/>
      <c r="AM8" s="189"/>
    </row>
    <row r="9" spans="1:42" ht="14.25" customHeight="1" x14ac:dyDescent="0.2">
      <c r="A9" s="203" t="s">
        <v>129</v>
      </c>
      <c r="B9" s="203"/>
      <c r="C9" s="203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3"/>
      <c r="R9" s="203"/>
      <c r="S9" s="203"/>
      <c r="T9" s="203"/>
      <c r="U9" s="203"/>
      <c r="V9" s="203"/>
      <c r="W9" s="203"/>
      <c r="X9" s="203"/>
      <c r="Y9" s="203"/>
      <c r="Z9" s="203"/>
      <c r="AA9" s="203"/>
      <c r="AB9" s="203"/>
      <c r="AC9" s="203"/>
      <c r="AD9" s="203"/>
      <c r="AE9" s="203"/>
      <c r="AF9" s="203"/>
      <c r="AG9" s="203"/>
      <c r="AH9" s="203"/>
      <c r="AI9" s="203"/>
      <c r="AJ9" s="203"/>
      <c r="AK9" s="203"/>
      <c r="AL9" s="203"/>
      <c r="AM9" s="203"/>
    </row>
    <row r="10" spans="1:42" ht="14.25" customHeight="1" x14ac:dyDescent="0.2">
      <c r="A10" s="70"/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201"/>
      <c r="AG10" s="202"/>
      <c r="AH10" s="202"/>
      <c r="AI10" s="202"/>
      <c r="AJ10" s="202"/>
      <c r="AK10" s="202"/>
      <c r="AL10" s="202"/>
      <c r="AM10" s="202"/>
    </row>
    <row r="11" spans="1:42" ht="17.25" customHeight="1" x14ac:dyDescent="0.2">
      <c r="AP11" s="78"/>
    </row>
    <row r="12" spans="1:42" s="1" customFormat="1" ht="17.45" customHeight="1" x14ac:dyDescent="0.2">
      <c r="A12" s="193" t="s">
        <v>13</v>
      </c>
      <c r="B12" s="213" t="s">
        <v>14</v>
      </c>
      <c r="C12" s="206" t="s">
        <v>100</v>
      </c>
      <c r="D12" s="211" t="s">
        <v>16</v>
      </c>
      <c r="E12" s="212"/>
      <c r="F12" s="212"/>
      <c r="G12" s="212"/>
      <c r="H12" s="212"/>
      <c r="I12" s="212"/>
      <c r="J12" s="212"/>
      <c r="K12" s="212"/>
      <c r="L12" s="212"/>
      <c r="M12" s="212"/>
      <c r="N12" s="211" t="s">
        <v>17</v>
      </c>
      <c r="O12" s="212"/>
      <c r="P12" s="212"/>
      <c r="Q12" s="212"/>
      <c r="R12" s="212"/>
      <c r="S12" s="212"/>
      <c r="T12" s="212"/>
      <c r="U12" s="212"/>
      <c r="V12" s="212"/>
      <c r="W12" s="212"/>
      <c r="X12" s="211" t="s">
        <v>18</v>
      </c>
      <c r="Y12" s="212"/>
      <c r="Z12" s="212"/>
      <c r="AA12" s="212"/>
      <c r="AB12" s="212"/>
      <c r="AC12" s="212"/>
      <c r="AD12" s="212"/>
      <c r="AE12" s="212"/>
      <c r="AF12" s="212"/>
      <c r="AG12" s="212"/>
      <c r="AH12" s="210" t="s">
        <v>12</v>
      </c>
      <c r="AI12" s="215" t="s">
        <v>19</v>
      </c>
      <c r="AJ12" s="216"/>
      <c r="AK12" s="216"/>
      <c r="AL12" s="216"/>
      <c r="AM12" s="172" t="s">
        <v>2</v>
      </c>
    </row>
    <row r="13" spans="1:42" s="1" customFormat="1" ht="17.45" customHeight="1" x14ac:dyDescent="0.2">
      <c r="A13" s="193"/>
      <c r="B13" s="213"/>
      <c r="C13" s="168"/>
      <c r="D13" s="152" t="s">
        <v>20</v>
      </c>
      <c r="E13" s="153"/>
      <c r="F13" s="153"/>
      <c r="G13" s="153"/>
      <c r="H13" s="172" t="s">
        <v>2</v>
      </c>
      <c r="I13" s="152" t="s">
        <v>21</v>
      </c>
      <c r="J13" s="153"/>
      <c r="K13" s="153"/>
      <c r="L13" s="153"/>
      <c r="M13" s="172" t="s">
        <v>2</v>
      </c>
      <c r="N13" s="170" t="s">
        <v>22</v>
      </c>
      <c r="O13" s="171"/>
      <c r="P13" s="171"/>
      <c r="Q13" s="171"/>
      <c r="R13" s="172" t="s">
        <v>2</v>
      </c>
      <c r="S13" s="170" t="s">
        <v>23</v>
      </c>
      <c r="T13" s="171"/>
      <c r="U13" s="171"/>
      <c r="V13" s="171"/>
      <c r="W13" s="172" t="s">
        <v>2</v>
      </c>
      <c r="X13" s="176" t="s">
        <v>24</v>
      </c>
      <c r="Y13" s="177"/>
      <c r="Z13" s="177"/>
      <c r="AA13" s="177"/>
      <c r="AB13" s="172" t="s">
        <v>2</v>
      </c>
      <c r="AC13" s="176" t="s">
        <v>25</v>
      </c>
      <c r="AD13" s="177"/>
      <c r="AE13" s="177"/>
      <c r="AF13" s="177"/>
      <c r="AG13" s="172" t="s">
        <v>2</v>
      </c>
      <c r="AH13" s="210"/>
      <c r="AI13" s="217"/>
      <c r="AJ13" s="149"/>
      <c r="AK13" s="149"/>
      <c r="AL13" s="149"/>
      <c r="AM13" s="214"/>
    </row>
    <row r="14" spans="1:42" s="2" customFormat="1" ht="19.5" customHeight="1" x14ac:dyDescent="0.2">
      <c r="A14" s="193"/>
      <c r="B14" s="213"/>
      <c r="C14" s="169"/>
      <c r="D14" s="9" t="s">
        <v>30</v>
      </c>
      <c r="E14" s="9" t="s">
        <v>27</v>
      </c>
      <c r="F14" s="16" t="s">
        <v>28</v>
      </c>
      <c r="G14" s="16" t="s">
        <v>29</v>
      </c>
      <c r="H14" s="173"/>
      <c r="I14" s="9" t="s">
        <v>30</v>
      </c>
      <c r="J14" s="9" t="s">
        <v>27</v>
      </c>
      <c r="K14" s="16" t="s">
        <v>28</v>
      </c>
      <c r="L14" s="16" t="s">
        <v>29</v>
      </c>
      <c r="M14" s="173"/>
      <c r="N14" s="11" t="s">
        <v>30</v>
      </c>
      <c r="O14" s="11" t="s">
        <v>27</v>
      </c>
      <c r="P14" s="17" t="s">
        <v>28</v>
      </c>
      <c r="Q14" s="17" t="s">
        <v>29</v>
      </c>
      <c r="R14" s="173"/>
      <c r="S14" s="11" t="s">
        <v>30</v>
      </c>
      <c r="T14" s="11" t="s">
        <v>27</v>
      </c>
      <c r="U14" s="17" t="s">
        <v>28</v>
      </c>
      <c r="V14" s="17" t="s">
        <v>29</v>
      </c>
      <c r="W14" s="173"/>
      <c r="X14" s="10" t="s">
        <v>30</v>
      </c>
      <c r="Y14" s="10" t="s">
        <v>27</v>
      </c>
      <c r="Z14" s="18" t="s">
        <v>28</v>
      </c>
      <c r="AA14" s="18" t="s">
        <v>29</v>
      </c>
      <c r="AB14" s="173"/>
      <c r="AC14" s="10" t="s">
        <v>30</v>
      </c>
      <c r="AD14" s="10" t="s">
        <v>27</v>
      </c>
      <c r="AE14" s="18" t="s">
        <v>28</v>
      </c>
      <c r="AF14" s="18" t="s">
        <v>29</v>
      </c>
      <c r="AG14" s="173"/>
      <c r="AH14" s="210"/>
      <c r="AI14" s="12" t="s">
        <v>30</v>
      </c>
      <c r="AJ14" s="12" t="s">
        <v>27</v>
      </c>
      <c r="AK14" s="21" t="s">
        <v>28</v>
      </c>
      <c r="AL14" s="21" t="s">
        <v>29</v>
      </c>
      <c r="AM14" s="173"/>
    </row>
    <row r="15" spans="1:42" s="45" customFormat="1" ht="20.100000000000001" customHeight="1" x14ac:dyDescent="0.2">
      <c r="A15" s="207" t="s">
        <v>130</v>
      </c>
      <c r="B15" s="218"/>
      <c r="C15" s="208"/>
      <c r="D15" s="208"/>
      <c r="E15" s="208"/>
      <c r="F15" s="208"/>
      <c r="G15" s="208"/>
      <c r="H15" s="208"/>
      <c r="I15" s="208"/>
      <c r="J15" s="208"/>
      <c r="K15" s="208"/>
      <c r="L15" s="208"/>
      <c r="M15" s="208"/>
      <c r="N15" s="208"/>
      <c r="O15" s="208"/>
      <c r="P15" s="208"/>
      <c r="Q15" s="208"/>
      <c r="R15" s="208"/>
      <c r="S15" s="208"/>
      <c r="T15" s="208"/>
      <c r="U15" s="208"/>
      <c r="V15" s="208"/>
      <c r="W15" s="208"/>
      <c r="X15" s="208"/>
      <c r="Y15" s="208"/>
      <c r="Z15" s="208"/>
      <c r="AA15" s="208"/>
      <c r="AB15" s="208"/>
      <c r="AC15" s="208"/>
      <c r="AD15" s="208"/>
      <c r="AE15" s="208"/>
      <c r="AF15" s="208"/>
      <c r="AG15" s="208"/>
      <c r="AH15" s="208"/>
      <c r="AI15" s="208"/>
      <c r="AJ15" s="208"/>
      <c r="AK15" s="208"/>
      <c r="AL15" s="208"/>
      <c r="AM15" s="209"/>
    </row>
    <row r="16" spans="1:42" s="45" customFormat="1" ht="20.100000000000001" customHeight="1" x14ac:dyDescent="0.2">
      <c r="A16" s="90" t="s">
        <v>33</v>
      </c>
      <c r="B16" s="139" t="s">
        <v>131</v>
      </c>
      <c r="C16" s="91" t="s">
        <v>78</v>
      </c>
      <c r="D16" s="141"/>
      <c r="E16" s="141"/>
      <c r="F16" s="141"/>
      <c r="G16" s="141"/>
      <c r="H16" s="93"/>
      <c r="I16" s="141"/>
      <c r="J16" s="141"/>
      <c r="K16" s="141"/>
      <c r="L16" s="142"/>
      <c r="M16" s="143"/>
      <c r="N16" s="119"/>
      <c r="O16" s="119"/>
      <c r="P16" s="119"/>
      <c r="Q16" s="119"/>
      <c r="R16" s="144"/>
      <c r="S16" s="119">
        <v>15</v>
      </c>
      <c r="T16" s="119">
        <v>15</v>
      </c>
      <c r="U16" s="119"/>
      <c r="V16" s="119">
        <v>15</v>
      </c>
      <c r="W16" s="118">
        <v>4</v>
      </c>
      <c r="X16" s="120"/>
      <c r="Y16" s="120"/>
      <c r="Z16" s="120"/>
      <c r="AA16" s="120"/>
      <c r="AB16" s="118"/>
      <c r="AC16" s="120"/>
      <c r="AD16" s="120"/>
      <c r="AE16" s="120"/>
      <c r="AF16" s="120"/>
      <c r="AG16" s="118"/>
      <c r="AH16" s="124">
        <f t="shared" ref="AH16:AH25" si="0">AI16+AJ16++AK16+AL16</f>
        <v>45</v>
      </c>
      <c r="AI16" s="92">
        <f t="shared" ref="AI16:AI25" si="1">D16+I16+N16+S16+X16+AC16</f>
        <v>15</v>
      </c>
      <c r="AJ16" s="92">
        <f t="shared" ref="AJ16:AJ25" si="2">E16+J16+O16+T16+Y16+AD16</f>
        <v>15</v>
      </c>
      <c r="AK16" s="92">
        <f t="shared" ref="AK16:AK25" si="3">F16+K16+P16+U16+Z16+AE16</f>
        <v>0</v>
      </c>
      <c r="AL16" s="92">
        <f t="shared" ref="AL16:AL25" si="4">G16+L16+Q16+V16+AA16+AF16</f>
        <v>15</v>
      </c>
      <c r="AM16" s="93">
        <f t="shared" ref="AM16:AM25" si="5">H16+M16+R16+W16+AB16+AG16</f>
        <v>4</v>
      </c>
    </row>
    <row r="17" spans="1:39" s="45" customFormat="1" ht="20.100000000000001" customHeight="1" x14ac:dyDescent="0.2">
      <c r="A17" s="90" t="s">
        <v>36</v>
      </c>
      <c r="B17" s="139" t="s">
        <v>132</v>
      </c>
      <c r="C17" s="91" t="s">
        <v>78</v>
      </c>
      <c r="D17" s="141"/>
      <c r="E17" s="141"/>
      <c r="F17" s="141"/>
      <c r="G17" s="141"/>
      <c r="H17" s="93"/>
      <c r="I17" s="141"/>
      <c r="J17" s="141"/>
      <c r="K17" s="141"/>
      <c r="L17" s="142"/>
      <c r="M17" s="143"/>
      <c r="N17" s="119"/>
      <c r="O17" s="119"/>
      <c r="P17" s="119"/>
      <c r="Q17" s="119"/>
      <c r="R17" s="144"/>
      <c r="S17" s="119">
        <v>15</v>
      </c>
      <c r="T17" s="119">
        <v>30</v>
      </c>
      <c r="U17" s="119"/>
      <c r="V17" s="119">
        <v>15</v>
      </c>
      <c r="W17" s="118">
        <v>5</v>
      </c>
      <c r="X17" s="120"/>
      <c r="Y17" s="120"/>
      <c r="Z17" s="120"/>
      <c r="AA17" s="120"/>
      <c r="AB17" s="118"/>
      <c r="AC17" s="120"/>
      <c r="AD17" s="120"/>
      <c r="AE17" s="120"/>
      <c r="AF17" s="120"/>
      <c r="AG17" s="118"/>
      <c r="AH17" s="124">
        <f t="shared" si="0"/>
        <v>60</v>
      </c>
      <c r="AI17" s="92">
        <f t="shared" si="1"/>
        <v>15</v>
      </c>
      <c r="AJ17" s="92">
        <f t="shared" si="2"/>
        <v>30</v>
      </c>
      <c r="AK17" s="92">
        <f t="shared" si="3"/>
        <v>0</v>
      </c>
      <c r="AL17" s="92">
        <f t="shared" si="4"/>
        <v>15</v>
      </c>
      <c r="AM17" s="93">
        <f t="shared" si="5"/>
        <v>5</v>
      </c>
    </row>
    <row r="18" spans="1:39" s="45" customFormat="1" ht="20.100000000000001" customHeight="1" x14ac:dyDescent="0.2">
      <c r="A18" s="90" t="s">
        <v>39</v>
      </c>
      <c r="B18" s="139" t="s">
        <v>133</v>
      </c>
      <c r="C18" s="91" t="s">
        <v>81</v>
      </c>
      <c r="D18" s="141"/>
      <c r="E18" s="141"/>
      <c r="F18" s="141"/>
      <c r="G18" s="141"/>
      <c r="H18" s="143"/>
      <c r="I18" s="141"/>
      <c r="J18" s="141"/>
      <c r="K18" s="141"/>
      <c r="L18" s="141"/>
      <c r="M18" s="143"/>
      <c r="N18" s="119"/>
      <c r="O18" s="119"/>
      <c r="P18" s="119"/>
      <c r="Q18" s="119"/>
      <c r="R18" s="118"/>
      <c r="S18" s="119">
        <v>15</v>
      </c>
      <c r="T18" s="119">
        <v>15</v>
      </c>
      <c r="U18" s="119"/>
      <c r="V18" s="119"/>
      <c r="W18" s="118">
        <v>3</v>
      </c>
      <c r="X18" s="120"/>
      <c r="Y18" s="120"/>
      <c r="Z18" s="120"/>
      <c r="AA18" s="120"/>
      <c r="AB18" s="118"/>
      <c r="AC18" s="120"/>
      <c r="AD18" s="121"/>
      <c r="AE18" s="121"/>
      <c r="AF18" s="120"/>
      <c r="AG18" s="118"/>
      <c r="AH18" s="124">
        <f t="shared" si="0"/>
        <v>30</v>
      </c>
      <c r="AI18" s="92">
        <f t="shared" si="1"/>
        <v>15</v>
      </c>
      <c r="AJ18" s="92">
        <f t="shared" si="2"/>
        <v>15</v>
      </c>
      <c r="AK18" s="92">
        <f t="shared" si="3"/>
        <v>0</v>
      </c>
      <c r="AL18" s="92">
        <f t="shared" si="4"/>
        <v>0</v>
      </c>
      <c r="AM18" s="93">
        <f t="shared" si="5"/>
        <v>3</v>
      </c>
    </row>
    <row r="19" spans="1:39" s="45" customFormat="1" ht="20.100000000000001" customHeight="1" x14ac:dyDescent="0.2">
      <c r="A19" s="90" t="s">
        <v>42</v>
      </c>
      <c r="B19" s="139" t="s">
        <v>134</v>
      </c>
      <c r="C19" s="91" t="s">
        <v>106</v>
      </c>
      <c r="D19" s="141"/>
      <c r="E19" s="141"/>
      <c r="F19" s="141"/>
      <c r="G19" s="141"/>
      <c r="H19" s="143"/>
      <c r="I19" s="141"/>
      <c r="J19" s="141"/>
      <c r="K19" s="141"/>
      <c r="L19" s="141"/>
      <c r="M19" s="143"/>
      <c r="N19" s="119"/>
      <c r="O19" s="119"/>
      <c r="P19" s="119"/>
      <c r="Q19" s="119"/>
      <c r="R19" s="118"/>
      <c r="S19" s="119"/>
      <c r="T19" s="119"/>
      <c r="U19" s="119"/>
      <c r="V19" s="119"/>
      <c r="W19" s="118"/>
      <c r="X19" s="120">
        <v>15</v>
      </c>
      <c r="Y19" s="120"/>
      <c r="Z19" s="120"/>
      <c r="AA19" s="120">
        <v>30</v>
      </c>
      <c r="AB19" s="118">
        <v>5</v>
      </c>
      <c r="AC19" s="120"/>
      <c r="AD19" s="120"/>
      <c r="AE19" s="120"/>
      <c r="AF19" s="120"/>
      <c r="AG19" s="118"/>
      <c r="AH19" s="124">
        <f t="shared" si="0"/>
        <v>45</v>
      </c>
      <c r="AI19" s="92">
        <f t="shared" si="1"/>
        <v>15</v>
      </c>
      <c r="AJ19" s="92">
        <f t="shared" si="2"/>
        <v>0</v>
      </c>
      <c r="AK19" s="92">
        <f t="shared" si="3"/>
        <v>0</v>
      </c>
      <c r="AL19" s="92">
        <f t="shared" si="4"/>
        <v>30</v>
      </c>
      <c r="AM19" s="93">
        <f t="shared" si="5"/>
        <v>5</v>
      </c>
    </row>
    <row r="20" spans="1:39" s="45" customFormat="1" ht="20.100000000000001" customHeight="1" x14ac:dyDescent="0.2">
      <c r="A20" s="90" t="s">
        <v>45</v>
      </c>
      <c r="B20" s="138" t="s">
        <v>107</v>
      </c>
      <c r="C20" s="91" t="s">
        <v>106</v>
      </c>
      <c r="D20" s="141"/>
      <c r="E20" s="141"/>
      <c r="F20" s="141"/>
      <c r="G20" s="141"/>
      <c r="H20" s="143"/>
      <c r="I20" s="141"/>
      <c r="J20" s="141"/>
      <c r="K20" s="141"/>
      <c r="L20" s="141"/>
      <c r="M20" s="143"/>
      <c r="N20" s="119"/>
      <c r="O20" s="119"/>
      <c r="P20" s="119"/>
      <c r="Q20" s="119"/>
      <c r="R20" s="118"/>
      <c r="S20" s="119"/>
      <c r="T20" s="119"/>
      <c r="U20" s="119"/>
      <c r="V20" s="119"/>
      <c r="W20" s="118"/>
      <c r="X20" s="120">
        <v>15</v>
      </c>
      <c r="Y20" s="120">
        <v>15</v>
      </c>
      <c r="Z20" s="120"/>
      <c r="AA20" s="120"/>
      <c r="AB20" s="118">
        <v>3</v>
      </c>
      <c r="AC20" s="121"/>
      <c r="AD20" s="121"/>
      <c r="AE20" s="121"/>
      <c r="AF20" s="121"/>
      <c r="AG20" s="118"/>
      <c r="AH20" s="124">
        <f t="shared" si="0"/>
        <v>30</v>
      </c>
      <c r="AI20" s="92">
        <f t="shared" si="1"/>
        <v>15</v>
      </c>
      <c r="AJ20" s="92">
        <f t="shared" si="2"/>
        <v>15</v>
      </c>
      <c r="AK20" s="92">
        <f t="shared" si="3"/>
        <v>0</v>
      </c>
      <c r="AL20" s="92">
        <f t="shared" si="4"/>
        <v>0</v>
      </c>
      <c r="AM20" s="93">
        <f t="shared" si="5"/>
        <v>3</v>
      </c>
    </row>
    <row r="21" spans="1:39" s="45" customFormat="1" ht="20.100000000000001" customHeight="1" x14ac:dyDescent="0.2">
      <c r="A21" s="90" t="s">
        <v>47</v>
      </c>
      <c r="B21" s="139" t="s">
        <v>135</v>
      </c>
      <c r="C21" s="30" t="s">
        <v>109</v>
      </c>
      <c r="D21" s="141"/>
      <c r="E21" s="141"/>
      <c r="F21" s="141"/>
      <c r="G21" s="141"/>
      <c r="H21" s="143"/>
      <c r="I21" s="141"/>
      <c r="J21" s="141"/>
      <c r="K21" s="141"/>
      <c r="L21" s="141"/>
      <c r="M21" s="143"/>
      <c r="N21" s="119"/>
      <c r="O21" s="119"/>
      <c r="P21" s="119"/>
      <c r="Q21" s="119"/>
      <c r="R21" s="118"/>
      <c r="S21" s="119"/>
      <c r="T21" s="119"/>
      <c r="U21" s="119"/>
      <c r="V21" s="119"/>
      <c r="W21" s="118"/>
      <c r="X21" s="120"/>
      <c r="Y21" s="120"/>
      <c r="Z21" s="120"/>
      <c r="AA21" s="120"/>
      <c r="AB21" s="118"/>
      <c r="AC21" s="120">
        <v>15</v>
      </c>
      <c r="AD21" s="120"/>
      <c r="AE21" s="120"/>
      <c r="AF21" s="120">
        <v>15</v>
      </c>
      <c r="AG21" s="118">
        <v>4</v>
      </c>
      <c r="AH21" s="124">
        <f t="shared" si="0"/>
        <v>30</v>
      </c>
      <c r="AI21" s="92">
        <f t="shared" si="1"/>
        <v>15</v>
      </c>
      <c r="AJ21" s="92">
        <f t="shared" si="2"/>
        <v>0</v>
      </c>
      <c r="AK21" s="92">
        <f t="shared" si="3"/>
        <v>0</v>
      </c>
      <c r="AL21" s="92">
        <f t="shared" si="4"/>
        <v>15</v>
      </c>
      <c r="AM21" s="93">
        <f t="shared" si="5"/>
        <v>4</v>
      </c>
    </row>
    <row r="22" spans="1:39" s="45" customFormat="1" ht="20.100000000000001" customHeight="1" x14ac:dyDescent="0.2">
      <c r="A22" s="90" t="s">
        <v>50</v>
      </c>
      <c r="B22" s="139" t="s">
        <v>136</v>
      </c>
      <c r="C22" s="30" t="s">
        <v>109</v>
      </c>
      <c r="D22" s="141"/>
      <c r="E22" s="141"/>
      <c r="F22" s="141"/>
      <c r="G22" s="141"/>
      <c r="H22" s="93"/>
      <c r="I22" s="141"/>
      <c r="J22" s="141"/>
      <c r="K22" s="141"/>
      <c r="L22" s="142"/>
      <c r="M22" s="143"/>
      <c r="N22" s="119"/>
      <c r="O22" s="119"/>
      <c r="P22" s="119"/>
      <c r="Q22" s="119"/>
      <c r="R22" s="144"/>
      <c r="S22" s="119"/>
      <c r="T22" s="119"/>
      <c r="U22" s="119"/>
      <c r="V22" s="122"/>
      <c r="W22" s="118"/>
      <c r="X22" s="120"/>
      <c r="Y22" s="120"/>
      <c r="Z22" s="120"/>
      <c r="AA22" s="120"/>
      <c r="AB22" s="118"/>
      <c r="AC22" s="120"/>
      <c r="AD22" s="120"/>
      <c r="AE22" s="120"/>
      <c r="AF22" s="120">
        <v>30</v>
      </c>
      <c r="AG22" s="118">
        <v>3</v>
      </c>
      <c r="AH22" s="124">
        <f t="shared" si="0"/>
        <v>30</v>
      </c>
      <c r="AI22" s="92">
        <f t="shared" si="1"/>
        <v>0</v>
      </c>
      <c r="AJ22" s="92">
        <f t="shared" si="2"/>
        <v>0</v>
      </c>
      <c r="AK22" s="92">
        <f t="shared" si="3"/>
        <v>0</v>
      </c>
      <c r="AL22" s="92">
        <f t="shared" si="4"/>
        <v>30</v>
      </c>
      <c r="AM22" s="93">
        <f t="shared" si="5"/>
        <v>3</v>
      </c>
    </row>
    <row r="23" spans="1:39" s="45" customFormat="1" ht="20.100000000000001" customHeight="1" x14ac:dyDescent="0.2">
      <c r="A23" s="90" t="s">
        <v>52</v>
      </c>
      <c r="B23" s="140" t="s">
        <v>137</v>
      </c>
      <c r="C23" s="30" t="s">
        <v>112</v>
      </c>
      <c r="D23" s="141"/>
      <c r="E23" s="141"/>
      <c r="F23" s="141"/>
      <c r="G23" s="141"/>
      <c r="H23" s="143"/>
      <c r="I23" s="141"/>
      <c r="J23" s="141"/>
      <c r="K23" s="141"/>
      <c r="L23" s="141"/>
      <c r="M23" s="143"/>
      <c r="N23" s="119"/>
      <c r="O23" s="119"/>
      <c r="P23" s="119"/>
      <c r="Q23" s="119"/>
      <c r="R23" s="118"/>
      <c r="S23" s="119"/>
      <c r="T23" s="119"/>
      <c r="U23" s="119"/>
      <c r="V23" s="119"/>
      <c r="W23" s="118"/>
      <c r="X23" s="121"/>
      <c r="Y23" s="121"/>
      <c r="Z23" s="121"/>
      <c r="AA23" s="121"/>
      <c r="AB23" s="118"/>
      <c r="AC23" s="120">
        <v>15</v>
      </c>
      <c r="AD23" s="120">
        <v>15</v>
      </c>
      <c r="AE23" s="120"/>
      <c r="AF23" s="120">
        <v>30</v>
      </c>
      <c r="AG23" s="118">
        <v>6</v>
      </c>
      <c r="AH23" s="124">
        <f t="shared" si="0"/>
        <v>60</v>
      </c>
      <c r="AI23" s="92">
        <f t="shared" si="1"/>
        <v>15</v>
      </c>
      <c r="AJ23" s="92">
        <f t="shared" si="2"/>
        <v>15</v>
      </c>
      <c r="AK23" s="92">
        <f t="shared" si="3"/>
        <v>0</v>
      </c>
      <c r="AL23" s="92">
        <f t="shared" si="4"/>
        <v>30</v>
      </c>
      <c r="AM23" s="93">
        <f t="shared" si="5"/>
        <v>6</v>
      </c>
    </row>
    <row r="24" spans="1:39" s="45" customFormat="1" ht="20.100000000000001" customHeight="1" x14ac:dyDescent="0.2">
      <c r="A24" s="90" t="s">
        <v>54</v>
      </c>
      <c r="B24" s="139" t="s">
        <v>138</v>
      </c>
      <c r="C24" s="30" t="s">
        <v>112</v>
      </c>
      <c r="D24" s="141"/>
      <c r="E24" s="141"/>
      <c r="F24" s="141"/>
      <c r="G24" s="141"/>
      <c r="H24" s="143"/>
      <c r="I24" s="141"/>
      <c r="J24" s="141"/>
      <c r="K24" s="141"/>
      <c r="L24" s="141"/>
      <c r="M24" s="143"/>
      <c r="N24" s="119"/>
      <c r="O24" s="119"/>
      <c r="P24" s="119"/>
      <c r="Q24" s="119"/>
      <c r="R24" s="118"/>
      <c r="S24" s="119"/>
      <c r="T24" s="119"/>
      <c r="U24" s="119"/>
      <c r="V24" s="119"/>
      <c r="W24" s="118"/>
      <c r="X24" s="120"/>
      <c r="Y24" s="120"/>
      <c r="Z24" s="120"/>
      <c r="AA24" s="120"/>
      <c r="AB24" s="118"/>
      <c r="AC24" s="120">
        <v>15</v>
      </c>
      <c r="AD24" s="120">
        <v>15</v>
      </c>
      <c r="AE24" s="120"/>
      <c r="AF24" s="120">
        <v>30</v>
      </c>
      <c r="AG24" s="118">
        <v>6</v>
      </c>
      <c r="AH24" s="124">
        <f t="shared" si="0"/>
        <v>60</v>
      </c>
      <c r="AI24" s="92">
        <f t="shared" si="1"/>
        <v>15</v>
      </c>
      <c r="AJ24" s="92">
        <f t="shared" si="2"/>
        <v>15</v>
      </c>
      <c r="AK24" s="92">
        <f t="shared" si="3"/>
        <v>0</v>
      </c>
      <c r="AL24" s="92">
        <f t="shared" si="4"/>
        <v>30</v>
      </c>
      <c r="AM24" s="93">
        <f t="shared" si="5"/>
        <v>6</v>
      </c>
    </row>
    <row r="25" spans="1:39" s="45" customFormat="1" ht="20.100000000000001" customHeight="1" x14ac:dyDescent="0.2">
      <c r="A25" s="90" t="s">
        <v>56</v>
      </c>
      <c r="B25" s="140" t="s">
        <v>139</v>
      </c>
      <c r="C25" s="91" t="s">
        <v>115</v>
      </c>
      <c r="D25" s="141"/>
      <c r="E25" s="141"/>
      <c r="F25" s="141"/>
      <c r="G25" s="141"/>
      <c r="H25" s="143"/>
      <c r="I25" s="141"/>
      <c r="J25" s="141"/>
      <c r="K25" s="141"/>
      <c r="L25" s="141"/>
      <c r="M25" s="143"/>
      <c r="N25" s="119"/>
      <c r="O25" s="119"/>
      <c r="P25" s="119"/>
      <c r="Q25" s="119"/>
      <c r="R25" s="118"/>
      <c r="S25" s="119"/>
      <c r="T25" s="119"/>
      <c r="U25" s="119"/>
      <c r="V25" s="119"/>
      <c r="W25" s="118"/>
      <c r="X25" s="120"/>
      <c r="Y25" s="120"/>
      <c r="Z25" s="120"/>
      <c r="AA25" s="120"/>
      <c r="AB25" s="118"/>
      <c r="AC25" s="120">
        <v>15</v>
      </c>
      <c r="AD25" s="121"/>
      <c r="AE25" s="121"/>
      <c r="AF25" s="120">
        <v>30</v>
      </c>
      <c r="AG25" s="118">
        <v>5</v>
      </c>
      <c r="AH25" s="124">
        <f t="shared" si="0"/>
        <v>45</v>
      </c>
      <c r="AI25" s="92">
        <f t="shared" si="1"/>
        <v>15</v>
      </c>
      <c r="AJ25" s="92">
        <f t="shared" si="2"/>
        <v>0</v>
      </c>
      <c r="AK25" s="92">
        <f t="shared" si="3"/>
        <v>0</v>
      </c>
      <c r="AL25" s="92">
        <f t="shared" si="4"/>
        <v>30</v>
      </c>
      <c r="AM25" s="93">
        <f t="shared" si="5"/>
        <v>5</v>
      </c>
    </row>
    <row r="26" spans="1:39" s="66" customFormat="1" ht="21.75" customHeight="1" x14ac:dyDescent="0.2">
      <c r="A26" s="204" t="s">
        <v>116</v>
      </c>
      <c r="B26" s="205"/>
      <c r="C26" s="205"/>
      <c r="D26" s="61">
        <f t="shared" ref="D26:AG26" si="6">SUM(D16:D25)</f>
        <v>0</v>
      </c>
      <c r="E26" s="61">
        <f t="shared" si="6"/>
        <v>0</v>
      </c>
      <c r="F26" s="61">
        <f t="shared" si="6"/>
        <v>0</v>
      </c>
      <c r="G26" s="61">
        <f t="shared" si="6"/>
        <v>0</v>
      </c>
      <c r="H26" s="62">
        <f t="shared" si="6"/>
        <v>0</v>
      </c>
      <c r="I26" s="61">
        <f t="shared" si="6"/>
        <v>0</v>
      </c>
      <c r="J26" s="61">
        <f t="shared" si="6"/>
        <v>0</v>
      </c>
      <c r="K26" s="61">
        <f t="shared" si="6"/>
        <v>0</v>
      </c>
      <c r="L26" s="61">
        <f t="shared" si="6"/>
        <v>0</v>
      </c>
      <c r="M26" s="62">
        <f t="shared" si="6"/>
        <v>0</v>
      </c>
      <c r="N26" s="63">
        <f t="shared" si="6"/>
        <v>0</v>
      </c>
      <c r="O26" s="63">
        <f t="shared" si="6"/>
        <v>0</v>
      </c>
      <c r="P26" s="63">
        <f t="shared" si="6"/>
        <v>0</v>
      </c>
      <c r="Q26" s="63">
        <f t="shared" si="6"/>
        <v>0</v>
      </c>
      <c r="R26" s="62">
        <f t="shared" si="6"/>
        <v>0</v>
      </c>
      <c r="S26" s="63">
        <f t="shared" si="6"/>
        <v>45</v>
      </c>
      <c r="T26" s="63">
        <f t="shared" si="6"/>
        <v>60</v>
      </c>
      <c r="U26" s="63">
        <f t="shared" si="6"/>
        <v>0</v>
      </c>
      <c r="V26" s="63">
        <f t="shared" si="6"/>
        <v>30</v>
      </c>
      <c r="W26" s="62">
        <f t="shared" si="6"/>
        <v>12</v>
      </c>
      <c r="X26" s="64">
        <f t="shared" si="6"/>
        <v>30</v>
      </c>
      <c r="Y26" s="64">
        <f t="shared" si="6"/>
        <v>15</v>
      </c>
      <c r="Z26" s="64">
        <f t="shared" si="6"/>
        <v>0</v>
      </c>
      <c r="AA26" s="64">
        <f t="shared" si="6"/>
        <v>30</v>
      </c>
      <c r="AB26" s="62">
        <f t="shared" si="6"/>
        <v>8</v>
      </c>
      <c r="AC26" s="64">
        <f t="shared" si="6"/>
        <v>60</v>
      </c>
      <c r="AD26" s="64">
        <f t="shared" si="6"/>
        <v>30</v>
      </c>
      <c r="AE26" s="64">
        <f t="shared" si="6"/>
        <v>0</v>
      </c>
      <c r="AF26" s="64">
        <f t="shared" si="6"/>
        <v>135</v>
      </c>
      <c r="AG26" s="62">
        <f t="shared" si="6"/>
        <v>24</v>
      </c>
      <c r="AH26" s="13">
        <f>AI26+AJ26+AK26+AL26</f>
        <v>435</v>
      </c>
      <c r="AI26" s="65">
        <f>SUM(AI16:AI25)</f>
        <v>135</v>
      </c>
      <c r="AJ26" s="65">
        <f>SUM(AJ16:AJ25)</f>
        <v>105</v>
      </c>
      <c r="AK26" s="65">
        <f>SUM(AK16:AK25)</f>
        <v>0</v>
      </c>
      <c r="AL26" s="65">
        <f>SUM(AL16:AL25)</f>
        <v>195</v>
      </c>
      <c r="AM26" s="53">
        <f>SUM(AM16:AM25)</f>
        <v>44</v>
      </c>
    </row>
    <row r="27" spans="1:39" ht="11.25" customHeight="1" x14ac:dyDescent="0.2">
      <c r="A27" s="32"/>
      <c r="B27" s="32"/>
      <c r="C27" s="33"/>
      <c r="D27" s="36"/>
      <c r="E27" s="36"/>
      <c r="F27" s="36"/>
      <c r="G27" s="36"/>
      <c r="H27" s="36"/>
      <c r="I27" s="36"/>
      <c r="J27" s="36"/>
      <c r="K27" s="36"/>
      <c r="L27" s="36"/>
      <c r="M27" s="40"/>
      <c r="N27" s="36"/>
      <c r="O27" s="36"/>
      <c r="P27" s="36"/>
      <c r="Q27" s="36"/>
      <c r="R27" s="36"/>
      <c r="S27" s="36"/>
      <c r="T27" s="36"/>
      <c r="U27" s="36"/>
      <c r="V27" s="36"/>
      <c r="W27" s="26"/>
      <c r="X27" s="36"/>
      <c r="Y27" s="36"/>
      <c r="Z27" s="36"/>
      <c r="AA27" s="36"/>
      <c r="AB27" s="36"/>
      <c r="AC27" s="36"/>
      <c r="AD27" s="36"/>
      <c r="AE27" s="36"/>
      <c r="AF27" s="36"/>
      <c r="AG27" s="26"/>
      <c r="AH27" s="34"/>
      <c r="AI27" s="34"/>
      <c r="AJ27" s="34"/>
      <c r="AK27" s="34"/>
      <c r="AL27" s="34"/>
      <c r="AM27" s="37"/>
    </row>
  </sheetData>
  <mergeCells count="33">
    <mergeCell ref="X12:AG12"/>
    <mergeCell ref="N13:Q13"/>
    <mergeCell ref="D12:M12"/>
    <mergeCell ref="A8:AM8"/>
    <mergeCell ref="A7:AM7"/>
    <mergeCell ref="AI12:AL13"/>
    <mergeCell ref="N12:W12"/>
    <mergeCell ref="D13:G13"/>
    <mergeCell ref="AC13:AF13"/>
    <mergeCell ref="A1:AM1"/>
    <mergeCell ref="A2:AM2"/>
    <mergeCell ref="A3:AM3"/>
    <mergeCell ref="A4:AM4"/>
    <mergeCell ref="AF10:AM10"/>
    <mergeCell ref="A5:AM5"/>
    <mergeCell ref="A9:AM9"/>
    <mergeCell ref="A6:AM6"/>
    <mergeCell ref="A26:C26"/>
    <mergeCell ref="A12:A14"/>
    <mergeCell ref="C12:C14"/>
    <mergeCell ref="A15:AM15"/>
    <mergeCell ref="AH12:AH14"/>
    <mergeCell ref="W13:W14"/>
    <mergeCell ref="H13:H14"/>
    <mergeCell ref="AM12:AM14"/>
    <mergeCell ref="AG13:AG14"/>
    <mergeCell ref="X13:AA13"/>
    <mergeCell ref="R13:R14"/>
    <mergeCell ref="I13:L13"/>
    <mergeCell ref="B12:B14"/>
    <mergeCell ref="S13:V13"/>
    <mergeCell ref="M13:M14"/>
    <mergeCell ref="AB13:AB14"/>
  </mergeCells>
  <phoneticPr fontId="0" type="noConversion"/>
  <printOptions horizontalCentered="1"/>
  <pageMargins left="0.46" right="0.23622047244094491" top="0.22" bottom="0.15" header="0.86" footer="0.15"/>
  <pageSetup paperSize="9" scale="6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1</vt:i4>
      </vt:variant>
    </vt:vector>
  </HeadingPairs>
  <TitlesOfParts>
    <vt:vector size="5" baseType="lpstr">
      <vt:lpstr>plan główny</vt:lpstr>
      <vt:lpstr>PiSU</vt:lpstr>
      <vt:lpstr>ZKL</vt:lpstr>
      <vt:lpstr>ZNO</vt:lpstr>
      <vt:lpstr>'plan główny'!Obszar_wydruku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>Monika Anna Kopeć</cp:lastModifiedBy>
  <cp:revision/>
  <cp:lastPrinted>2023-06-21T13:31:07Z</cp:lastPrinted>
  <dcterms:created xsi:type="dcterms:W3CDTF">1997-02-26T13:46:56Z</dcterms:created>
  <dcterms:modified xsi:type="dcterms:W3CDTF">2024-07-03T12:06:31Z</dcterms:modified>
  <cp:category/>
  <cp:contentStatus/>
</cp:coreProperties>
</file>